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35" tabRatio="919" activeTab="3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E10" i="40" l="1"/>
  <c r="D10" i="40"/>
  <c r="C10" i="40" l="1"/>
  <c r="T13" i="67" l="1"/>
  <c r="T14" i="67"/>
  <c r="T15" i="67"/>
  <c r="P29" i="67"/>
  <c r="P30" i="67"/>
  <c r="P31" i="67"/>
  <c r="P32" i="67"/>
  <c r="P33" i="67"/>
  <c r="P34" i="67"/>
  <c r="P35" i="67"/>
  <c r="P36" i="67"/>
  <c r="P37" i="67"/>
  <c r="P38" i="67"/>
  <c r="P39" i="67"/>
  <c r="D7" i="48" l="1"/>
  <c r="M11" i="63"/>
  <c r="E11" i="63"/>
  <c r="F10" i="40" l="1"/>
  <c r="G10" i="40" s="1"/>
  <c r="N19" i="63" l="1"/>
  <c r="M19" i="63"/>
  <c r="O19" i="63" s="1"/>
  <c r="M17" i="63"/>
  <c r="C7" i="50" l="1"/>
  <c r="C15" i="49" l="1"/>
  <c r="F15" i="48"/>
  <c r="E15" i="48"/>
  <c r="D15" i="48"/>
  <c r="T10" i="67" l="1"/>
  <c r="T19" i="67"/>
  <c r="T18" i="67"/>
  <c r="T17" i="67"/>
  <c r="T16" i="67"/>
  <c r="T12" i="67"/>
  <c r="T11" i="67"/>
  <c r="T9" i="67"/>
  <c r="D7" i="50" l="1"/>
  <c r="E7" i="50"/>
  <c r="F7" i="50"/>
  <c r="G7" i="50"/>
  <c r="C17" i="50"/>
  <c r="D9" i="49"/>
  <c r="D15" i="49"/>
  <c r="E7" i="48"/>
  <c r="E22" i="48" s="1"/>
  <c r="E15" i="49" l="1"/>
  <c r="E9" i="49"/>
  <c r="C9" i="49"/>
  <c r="F7" i="48" l="1"/>
  <c r="D22" i="48"/>
  <c r="C20" i="67" l="1"/>
  <c r="N46" i="67" l="1"/>
  <c r="N47" i="67"/>
  <c r="N48" i="67"/>
  <c r="N49" i="67"/>
  <c r="N50" i="67"/>
  <c r="N51" i="67"/>
  <c r="D52" i="67"/>
  <c r="E52" i="67"/>
  <c r="F52" i="67"/>
  <c r="G52" i="67"/>
  <c r="H52" i="67"/>
  <c r="I52" i="67"/>
  <c r="J52" i="67"/>
  <c r="K52" i="67"/>
  <c r="L52" i="67"/>
  <c r="M52" i="67"/>
  <c r="C40" i="67"/>
  <c r="D40" i="67"/>
  <c r="E40" i="67"/>
  <c r="F40" i="67"/>
  <c r="G40" i="67"/>
  <c r="H40" i="67"/>
  <c r="I40" i="67"/>
  <c r="J40" i="67"/>
  <c r="K40" i="67"/>
  <c r="L40" i="67"/>
  <c r="M40" i="67"/>
  <c r="N40" i="67"/>
  <c r="O40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F22" i="48"/>
  <c r="O10" i="63"/>
  <c r="C52" i="67" l="1"/>
  <c r="N45" i="67"/>
  <c r="N52" i="67" s="1"/>
  <c r="P28" i="67"/>
  <c r="P27" i="67"/>
  <c r="P26" i="67"/>
  <c r="P25" i="67"/>
  <c r="S20" i="67"/>
  <c r="R20" i="67"/>
  <c r="Q20" i="67"/>
  <c r="P20" i="67"/>
  <c r="O20" i="67"/>
  <c r="N20" i="67"/>
  <c r="M20" i="67"/>
  <c r="L20" i="67"/>
  <c r="K20" i="67"/>
  <c r="J20" i="67"/>
  <c r="I20" i="67"/>
  <c r="H20" i="67"/>
  <c r="G20" i="67"/>
  <c r="F20" i="67"/>
  <c r="E20" i="67"/>
  <c r="D20" i="67"/>
  <c r="T20" i="67" l="1"/>
  <c r="P40" i="67"/>
</calcChain>
</file>

<file path=xl/sharedStrings.xml><?xml version="1.0" encoding="utf-8"?>
<sst xmlns="http://schemas.openxmlformats.org/spreadsheetml/2006/main" count="300" uniqueCount="190">
  <si>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</si>
  <si>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</si>
  <si>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</si>
  <si>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</si>
  <si>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</si>
  <si>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</si>
  <si>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</si>
  <si>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</si>
  <si>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</si>
  <si>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</si>
  <si>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</si>
  <si>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</si>
  <si>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</si>
  <si>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</si>
  <si>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</si>
  <si>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</si>
  <si>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</si>
  <si>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</si>
  <si>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</si>
  <si>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</si>
  <si>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</si>
  <si>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</si>
  <si>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</si>
  <si>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</si>
  <si>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</si>
  <si>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</si>
  <si>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</si>
  <si>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</si>
  <si>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</si>
  <si>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</si>
  <si>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</si>
  <si>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</si>
  <si>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</si>
  <si>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</si>
  <si>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</si>
  <si>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</si>
  <si>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</si>
  <si>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</si>
  <si>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</si>
  <si>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</si>
  <si>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</si>
  <si>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</si>
  <si>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</si>
  <si>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</si>
  <si>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</si>
  <si>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</si>
  <si>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</si>
  <si>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</si>
  <si>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</si>
  <si>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</si>
  <si>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</si>
  <si>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</si>
  <si>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</si>
  <si>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</si>
  <si>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</si>
  <si>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</si>
  <si>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</si>
  <si>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</si>
  <si>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</si>
  <si>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</si>
  <si>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</si>
  <si>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</si>
  <si>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</si>
  <si>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</si>
  <si>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</si>
  <si>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</si>
  <si>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</si>
  <si>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</si>
  <si>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</si>
  <si>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</si>
  <si>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</si>
  <si>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</si>
  <si>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</si>
  <si>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</si>
  <si>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</si>
  <si>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XXX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</si>
  <si>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</si>
  <si>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</si>
  <si>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</si>
  <si>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</si>
  <si>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</si>
  <si>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</si>
  <si>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</si>
  <si>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</si>
  <si>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ნაწილობრივ 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</si>
  <si>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</si>
  <si>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</si>
  <si>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</si>
  <si>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</si>
  <si>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</si>
  <si>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</si>
  <si>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</si>
  <si>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</si>
  <si>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</si>
  <si>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</si>
  <si>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</si>
  <si>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</si>
  <si>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</si>
  <si>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</si>
  <si>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</si>
  <si>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</si>
  <si>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</si>
  <si>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</si>
  <si>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</si>
  <si>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</si>
  <si>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</si>
  <si>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</si>
  <si>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</si>
  <si>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</si>
  <si>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</si>
  <si>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</si>
  <si>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</si>
  <si>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</si>
  <si>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</si>
  <si>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</si>
  <si>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</si>
  <si>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</si>
  <si>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</si>
  <si>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</si>
  <si>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</si>
  <si>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</si>
  <si>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</si>
  <si>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</si>
  <si>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</si>
  <si>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</si>
  <si>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</si>
  <si>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</si>
  <si>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</si>
  <si>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</si>
  <si>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</si>
  <si>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</si>
  <si>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</si>
  <si>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</si>
  <si>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</si>
  <si>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</si>
  <si>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</si>
  <si>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</si>
  <si>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</si>
  <si>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</si>
  <si>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</si>
  <si>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</si>
  <si>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</si>
  <si>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</si>
  <si>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</si>
  <si>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</si>
  <si>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</si>
  <si>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</si>
  <si>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</si>
  <si>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</si>
  <si>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</si>
  <si>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</si>
  <si>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</si>
  <si>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</si>
  <si>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</si>
  <si>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</si>
  <si>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</si>
  <si>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</si>
  <si>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</si>
  <si>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</si>
  <si>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</si>
  <si>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</si>
  <si>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</si>
  <si>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გიორგი</t>
  </si>
  <si>
    <t>მარი</t>
  </si>
  <si>
    <t>ჯიმი</t>
  </si>
  <si>
    <t>ფულადი სახსრები და მათი ეკვივალენტები</t>
  </si>
  <si>
    <t>მოთხოვნები ბანკებისა და საერთაშორისო ფინანსური ინსტიტუტების მიმართ</t>
  </si>
  <si>
    <t>კლიენტებზე გაცემული სესხები და ავანსები</t>
  </si>
  <si>
    <t>სავალო საინვესტიციო ფასიანი ქაღალდები აღრიცხული ამორტიზირებული ღირებულებით</t>
  </si>
  <si>
    <t>წილობრივი საინვესტიციო ფასიანი ქაღალდები აღრიცხული სხხვა სრულ შემოსავლზე გადაფასებით</t>
  </si>
  <si>
    <t>ძირითადი საშუალებები</t>
  </si>
  <si>
    <t>საინვესტიციო ქონება</t>
  </si>
  <si>
    <t>მოგების მიმდინარე საგადასახადო აქტივები</t>
  </si>
  <si>
    <t xml:space="preserve">მოგების გადავადებული საგადასახადო აქტივები </t>
  </si>
  <si>
    <t>ვალდებულებები ბანკებისა და საერთაშორისო ფინანსური ინსტიტუტების მიმართ</t>
  </si>
  <si>
    <t>ვალდებულებები კლიენტების წინაშე</t>
  </si>
  <si>
    <t>გამოშვებული სავალო ფასიანი ქაღალდები</t>
  </si>
  <si>
    <t>სხვა ნასესხები სახსრები</t>
  </si>
  <si>
    <t>სუბორდინირებული სესხი</t>
  </si>
  <si>
    <t>მოგების მიმდინარე საგადასახადო ვალდებულებები</t>
  </si>
  <si>
    <t>მოგების გადავადებული საგადასახადო ვალდებულებები</t>
  </si>
  <si>
    <t xml:space="preserve">უვადო სუბორდინირებული სესხი </t>
  </si>
  <si>
    <t>საწესდებო კაპიტალი</t>
  </si>
  <si>
    <t xml:space="preserve">მიწის და შენობების გადაფასების რეზერვი  </t>
  </si>
  <si>
    <t>მეთოდოლოგიური სხვაობა ფასს და ადგილობრივ სტანდარტებით აღრიცხვას შორის</t>
  </si>
  <si>
    <t>ფასსებით საინვესტიციო ქონებებს აისახება საბაზრო ღირებულებით, ხოლო ადგილობრივი ბუღალტრული აღრიცხვის წესების მიხედვით თვითღირებულებით და დარეზერვებით.</t>
  </si>
  <si>
    <t>უვადო სუბორდინირებული სესხი "ფასსებით" ანგარიშგებაში კლასიფიცირებულია კაპიტალად</t>
  </si>
  <si>
    <t>ადგილობრივ ბალანსში უვადო სუბორდინირებული სესხი არის ვალდებულებაში</t>
  </si>
  <si>
    <t>სს "ვითიბი ბანკი ჯორჯია"</t>
  </si>
  <si>
    <r>
      <t>სხვა მატერიალური რისკის ამღები</t>
    </r>
    <r>
      <rPr>
        <sz val="8"/>
        <color rgb="FFFF0000"/>
        <rFont val="Segoe UI"/>
        <family val="2"/>
      </rPr>
      <t xml:space="preserve"> </t>
    </r>
    <r>
      <rPr>
        <sz val="8"/>
        <color theme="1"/>
        <rFont val="Segoe UI"/>
        <family val="2"/>
      </rPr>
      <t xml:space="preserve">პირები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</si>
</sst>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&quot;$&quot;#,##0.00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Segoe UI"/>
      <family val="2"/>
    </font>
    <font>
      <sz val="8"/>
      <color rgb="FFFF0000"/>
      <name val="Segoe UI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8" fontId="13" fillId="36" borderId="0"/>
    <xf numFmtId="169" fontId="13" fillId="36" borderId="0"/>
    <xf numFmtId="168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170" fontId="22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1" fontId="24" fillId="0" borderId="0" applyFill="0" applyBorder="0" applyAlignment="0"/>
    <xf numFmtId="171" fontId="24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9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2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68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8" fontId="41" fillId="0" borderId="7">
      <alignment horizontal="left" vertical="center"/>
    </xf>
    <xf numFmtId="0" fontId="42" fillId="0" borderId="35" applyNumberFormat="0" applyFill="0" applyAlignment="0" applyProtection="0"/>
    <xf numFmtId="169" fontId="42" fillId="0" borderId="35" applyNumberFormat="0" applyFill="0" applyAlignment="0" applyProtection="0"/>
    <xf numFmtId="0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69" fontId="43" fillId="0" borderId="36" applyNumberFormat="0" applyFill="0" applyAlignment="0" applyProtection="0"/>
    <xf numFmtId="0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69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8" fontId="46" fillId="0" borderId="0"/>
    <xf numFmtId="0" fontId="46" fillId="0" borderId="0"/>
    <xf numFmtId="168" fontId="46" fillId="0" borderId="0"/>
    <xf numFmtId="168" fontId="41" fillId="0" borderId="0"/>
    <xf numFmtId="0" fontId="41" fillId="0" borderId="0"/>
    <xf numFmtId="168" fontId="41" fillId="0" borderId="0"/>
    <xf numFmtId="168" fontId="47" fillId="0" borderId="0"/>
    <xf numFmtId="0" fontId="47" fillId="0" borderId="0"/>
    <xf numFmtId="168" fontId="47" fillId="0" borderId="0"/>
    <xf numFmtId="168" fontId="48" fillId="0" borderId="0"/>
    <xf numFmtId="0" fontId="48" fillId="0" borderId="0"/>
    <xf numFmtId="168" fontId="48" fillId="0" borderId="0"/>
    <xf numFmtId="168" fontId="49" fillId="0" borderId="0"/>
    <xf numFmtId="0" fontId="49" fillId="0" borderId="0"/>
    <xf numFmtId="168" fontId="49" fillId="0" borderId="0"/>
    <xf numFmtId="168" fontId="50" fillId="0" borderId="0"/>
    <xf numFmtId="0" fontId="50" fillId="0" borderId="0"/>
    <xf numFmtId="168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51" fillId="0" borderId="0" applyNumberFormat="0" applyFill="0" applyBorder="0" applyAlignment="0" applyProtection="0">
      <alignment vertical="top"/>
      <protection locked="0"/>
    </xf>
    <xf numFmtId="169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9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0" fontId="56" fillId="0" borderId="38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8" fontId="13" fillId="0" borderId="39"/>
    <xf numFmtId="169" fontId="13" fillId="0" borderId="39"/>
    <xf numFmtId="168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1" fontId="2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4" fillId="0" borderId="0"/>
    <xf numFmtId="0" fontId="64" fillId="0" borderId="0"/>
    <xf numFmtId="0" fontId="63" fillId="0" borderId="0"/>
    <xf numFmtId="179" fontId="15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5" fillId="0" borderId="0"/>
    <xf numFmtId="0" fontId="15" fillId="0" borderId="0"/>
    <xf numFmtId="168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68" fontId="15" fillId="0" borderId="0"/>
    <xf numFmtId="0" fontId="15" fillId="0" borderId="0"/>
    <xf numFmtId="0" fontId="15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179" fontId="15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79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2" fillId="0" borderId="0"/>
    <xf numFmtId="0" fontId="15" fillId="0" borderId="0"/>
    <xf numFmtId="0" fontId="2" fillId="0" borderId="0"/>
    <xf numFmtId="0" fontId="14" fillId="0" borderId="0"/>
    <xf numFmtId="168" fontId="12" fillId="0" borderId="0"/>
    <xf numFmtId="0" fontId="2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5" fillId="0" borderId="0"/>
    <xf numFmtId="0" fontId="15" fillId="0" borderId="0"/>
    <xf numFmtId="168" fontId="12" fillId="0" borderId="0"/>
    <xf numFmtId="0" fontId="52" fillId="0" borderId="0"/>
    <xf numFmtId="0" fontId="2" fillId="0" borderId="0"/>
    <xf numFmtId="168" fontId="12" fillId="0" borderId="0"/>
    <xf numFmtId="0" fontId="1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179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79" fontId="2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13" fillId="0" borderId="0"/>
    <xf numFmtId="0" fontId="5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5" fillId="0" borderId="0"/>
    <xf numFmtId="0" fontId="13" fillId="0" borderId="0"/>
    <xf numFmtId="179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3" fillId="0" borderId="0"/>
    <xf numFmtId="179" fontId="5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8" fontId="13" fillId="0" borderId="0"/>
    <xf numFmtId="0" fontId="63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8" fontId="5" fillId="0" borderId="0"/>
    <xf numFmtId="0" fontId="63" fillId="0" borderId="0"/>
    <xf numFmtId="168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9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13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2" fillId="0" borderId="0"/>
    <xf numFmtId="0" fontId="63" fillId="0" borderId="0"/>
    <xf numFmtId="168" fontId="3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2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8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9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4" borderId="2" applyFont="0">
      <alignment horizontal="right" vertical="center"/>
      <protection locked="0"/>
    </xf>
    <xf numFmtId="168" fontId="69" fillId="0" borderId="0"/>
    <xf numFmtId="0" fontId="69" fillId="0" borderId="0"/>
    <xf numFmtId="168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9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8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8" fontId="12" fillId="0" borderId="0"/>
    <xf numFmtId="168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9" fontId="24" fillId="0" borderId="0" applyFill="0" applyBorder="0" applyAlignment="0"/>
    <xf numFmtId="190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9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13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89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167" fontId="3" fillId="0" borderId="0" xfId="0" applyNumberFormat="1" applyFont="1" applyAlignment="1">
      <alignment textRotation="90" wrapText="1"/>
    </xf>
    <xf numFmtId="0" fontId="0" fillId="0" borderId="0" xfId="0" applyFont="1"/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0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8" xfId="0" applyNumberFormat="1" applyFont="1" applyFill="1" applyBorder="1" applyAlignment="1">
      <alignment horizontal="center" vertical="center" textRotation="90" wrapText="1"/>
    </xf>
    <xf numFmtId="167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8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6" fillId="0" borderId="14" xfId="8" applyFont="1" applyFill="1" applyBorder="1" applyProtection="1"/>
    <xf numFmtId="0" fontId="6" fillId="0" borderId="14" xfId="8" applyFont="1" applyFill="1" applyBorder="1" applyAlignment="1" applyProtection="1"/>
    <xf numFmtId="0" fontId="6" fillId="0" borderId="17" xfId="8" applyFont="1" applyFill="1" applyBorder="1" applyAlignment="1" applyProtection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1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2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3" fillId="0" borderId="2" xfId="12" applyFont="1" applyFill="1" applyBorder="1" applyAlignment="1" applyProtection="1"/>
    <xf numFmtId="0" fontId="93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4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5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5" fillId="0" borderId="54" xfId="20955" applyFont="1" applyFill="1" applyBorder="1" applyAlignment="1" applyProtection="1"/>
    <xf numFmtId="0" fontId="95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193" fontId="4" fillId="75" borderId="15" xfId="0" applyNumberFormat="1" applyFont="1" applyFill="1" applyBorder="1" applyAlignment="1">
      <alignment horizontal="center" vertical="center"/>
    </xf>
    <xf numFmtId="193" fontId="4" fillId="35" borderId="18" xfId="0" applyNumberFormat="1" applyFont="1" applyFill="1" applyBorder="1" applyAlignment="1">
      <alignment horizontal="center" vertical="center"/>
    </xf>
    <xf numFmtId="193" fontId="4" fillId="35" borderId="19" xfId="0" applyNumberFormat="1" applyFont="1" applyFill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19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193" fontId="4" fillId="35" borderId="15" xfId="0" applyNumberFormat="1" applyFont="1" applyFill="1" applyBorder="1" applyAlignment="1">
      <alignment horizontal="center" vertical="center"/>
    </xf>
    <xf numFmtId="193" fontId="3" fillId="0" borderId="2" xfId="0" applyNumberFormat="1" applyFont="1" applyBorder="1" applyAlignment="1" applyProtection="1">
      <alignment horizontal="center"/>
      <protection locked="0"/>
    </xf>
    <xf numFmtId="193" fontId="3" fillId="0" borderId="0" xfId="0" applyNumberFormat="1" applyFont="1" applyBorder="1" applyProtection="1">
      <protection locked="0"/>
    </xf>
    <xf numFmtId="193" fontId="3" fillId="0" borderId="15" xfId="0" applyNumberFormat="1" applyFont="1" applyBorder="1" applyProtection="1">
      <protection locked="0"/>
    </xf>
    <xf numFmtId="193" fontId="3" fillId="0" borderId="18" xfId="0" applyNumberFormat="1" applyFont="1" applyBorder="1" applyProtection="1">
      <protection locked="0"/>
    </xf>
    <xf numFmtId="193" fontId="3" fillId="0" borderId="19" xfId="0" applyNumberFormat="1" applyFont="1" applyBorder="1" applyProtection="1">
      <protection locked="0"/>
    </xf>
    <xf numFmtId="193" fontId="3" fillId="35" borderId="18" xfId="0" applyNumberFormat="1" applyFont="1" applyFill="1" applyBorder="1"/>
    <xf numFmtId="193" fontId="3" fillId="35" borderId="19" xfId="0" applyNumberFormat="1" applyFont="1" applyFill="1" applyBorder="1"/>
    <xf numFmtId="193" fontId="10" fillId="35" borderId="2" xfId="0" applyNumberFormat="1" applyFont="1" applyFill="1" applyBorder="1" applyAlignment="1">
      <alignment vertical="center" wrapText="1"/>
    </xf>
    <xf numFmtId="193" fontId="10" fillId="35" borderId="15" xfId="0" applyNumberFormat="1" applyFont="1" applyFill="1" applyBorder="1" applyAlignment="1">
      <alignment vertical="center" wrapText="1"/>
    </xf>
    <xf numFmtId="193" fontId="10" fillId="35" borderId="2" xfId="0" applyNumberFormat="1" applyFont="1" applyFill="1" applyBorder="1" applyAlignment="1">
      <alignment horizontal="right" vertical="center" wrapText="1"/>
    </xf>
    <xf numFmtId="193" fontId="10" fillId="35" borderId="15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horizontal="right" vertical="center" wrapText="1"/>
    </xf>
    <xf numFmtId="193" fontId="10" fillId="35" borderId="19" xfId="0" applyNumberFormat="1" applyFont="1" applyFill="1" applyBorder="1" applyAlignment="1">
      <alignment horizontal="right" vertical="center" wrapText="1"/>
    </xf>
    <xf numFmtId="193" fontId="10" fillId="0" borderId="2" xfId="0" applyNumberFormat="1" applyFont="1" applyBorder="1" applyAlignment="1" applyProtection="1">
      <alignment vertical="center" wrapText="1"/>
      <protection locked="0"/>
    </xf>
    <xf numFmtId="193" fontId="10" fillId="0" borderId="15" xfId="0" applyNumberFormat="1" applyFont="1" applyBorder="1" applyAlignment="1" applyProtection="1">
      <alignment vertical="center" wrapText="1"/>
      <protection locked="0"/>
    </xf>
    <xf numFmtId="193" fontId="10" fillId="0" borderId="2" xfId="0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/>
    <xf numFmtId="193" fontId="3" fillId="0" borderId="1" xfId="0" applyNumberFormat="1" applyFont="1" applyBorder="1" applyProtection="1">
      <protection locked="0"/>
    </xf>
    <xf numFmtId="193" fontId="3" fillId="0" borderId="53" xfId="0" applyNumberFormat="1" applyFont="1" applyBorder="1" applyProtection="1">
      <protection locked="0"/>
    </xf>
    <xf numFmtId="193" fontId="10" fillId="35" borderId="8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vertical="center" wrapText="1"/>
    </xf>
    <xf numFmtId="193" fontId="10" fillId="35" borderId="19" xfId="0" applyNumberFormat="1" applyFont="1" applyFill="1" applyBorder="1" applyAlignment="1">
      <alignment vertical="center" wrapText="1"/>
    </xf>
    <xf numFmtId="193" fontId="9" fillId="0" borderId="8" xfId="0" applyNumberFormat="1" applyFont="1" applyBorder="1" applyAlignment="1" applyProtection="1">
      <alignment horizontal="center" vertical="center" wrapText="1"/>
      <protection locked="0"/>
    </xf>
    <xf numFmtId="193" fontId="9" fillId="0" borderId="2" xfId="0" applyNumberFormat="1" applyFont="1" applyBorder="1" applyAlignment="1" applyProtection="1">
      <alignment horizontal="center" vertical="center" wrapText="1"/>
      <protection locked="0"/>
    </xf>
    <xf numFmtId="193" fontId="9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5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3" fontId="3" fillId="0" borderId="0" xfId="0" applyNumberFormat="1" applyFont="1"/>
    <xf numFmtId="169" fontId="13" fillId="36" borderId="0" xfId="15" applyBorder="1"/>
    <xf numFmtId="169" fontId="13" fillId="36" borderId="49" xfId="15" applyBorder="1"/>
    <xf numFmtId="0" fontId="3" fillId="0" borderId="18" xfId="0" applyFont="1" applyBorder="1" applyAlignment="1">
      <alignment horizontal="right" wrapText="1"/>
    </xf>
    <xf numFmtId="193" fontId="3" fillId="35" borderId="18" xfId="0" applyNumberFormat="1" applyFont="1" applyFill="1" applyBorder="1" applyAlignment="1">
      <alignment horizontal="center" vertical="center"/>
    </xf>
    <xf numFmtId="193" fontId="3" fillId="35" borderId="19" xfId="0" applyNumberFormat="1" applyFont="1" applyFill="1" applyBorder="1" applyAlignment="1">
      <alignment horizontal="center" vertical="center"/>
    </xf>
    <xf numFmtId="164" fontId="3" fillId="0" borderId="2" xfId="20956" applyNumberFormat="1" applyFont="1" applyBorder="1" applyAlignment="1" applyProtection="1">
      <alignment horizontal="center" vertical="center"/>
      <protection locked="0"/>
    </xf>
    <xf numFmtId="164" fontId="3" fillId="0" borderId="2" xfId="20956" applyNumberFormat="1" applyFont="1" applyBorder="1" applyProtection="1">
      <protection locked="0"/>
    </xf>
    <xf numFmtId="164" fontId="3" fillId="0" borderId="2" xfId="20956" applyNumberFormat="1" applyFont="1" applyFill="1" applyBorder="1" applyAlignment="1" applyProtection="1">
      <alignment horizontal="center" vertical="center"/>
      <protection locked="0"/>
    </xf>
    <xf numFmtId="164" fontId="4" fillId="0" borderId="2" xfId="20956" applyNumberFormat="1" applyFont="1" applyBorder="1" applyAlignment="1" applyProtection="1">
      <alignment horizontal="center" vertical="center" wrapText="1"/>
      <protection locked="0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2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Protection="1">
      <protection locked="0"/>
    </xf>
    <xf numFmtId="164" fontId="3" fillId="0" borderId="4" xfId="20956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 vertical="center" wrapText="1"/>
    </xf>
    <xf numFmtId="164" fontId="3" fillId="0" borderId="2" xfId="20956" applyNumberFormat="1" applyFont="1" applyBorder="1" applyAlignment="1" applyProtection="1">
      <alignment wrapText="1"/>
      <protection locked="0"/>
    </xf>
    <xf numFmtId="193" fontId="3" fillId="0" borderId="2" xfId="0" applyNumberFormat="1" applyFont="1" applyBorder="1" applyAlignment="1" applyProtection="1">
      <alignment wrapText="1"/>
      <protection locked="0"/>
    </xf>
    <xf numFmtId="3" fontId="3" fillId="0" borderId="0" xfId="0" applyNumberFormat="1" applyFont="1"/>
    <xf numFmtId="164" fontId="96" fillId="0" borderId="2" xfId="20956" applyNumberFormat="1" applyFont="1" applyBorder="1"/>
    <xf numFmtId="164" fontId="96" fillId="0" borderId="18" xfId="20956" applyNumberFormat="1" applyFont="1" applyBorder="1"/>
    <xf numFmtId="0" fontId="3" fillId="0" borderId="0" xfId="0" applyFont="1" applyFill="1" applyAlignment="1">
      <alignment horizontal="right"/>
    </xf>
    <xf numFmtId="14" fontId="6" fillId="0" borderId="0" xfId="8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left"/>
    </xf>
    <xf numFmtId="14" fontId="6" fillId="0" borderId="0" xfId="8" applyNumberFormat="1" applyFont="1" applyFill="1" applyBorder="1" applyAlignment="1" applyProtection="1">
      <alignment horizontal="left"/>
    </xf>
    <xf numFmtId="0" fontId="97" fillId="0" borderId="12" xfId="0" applyFont="1" applyBorder="1" applyAlignment="1">
      <alignment horizontal="left" vertical="center" wrapText="1"/>
    </xf>
    <xf numFmtId="0" fontId="97" fillId="0" borderId="13" xfId="0" applyFont="1" applyBorder="1" applyAlignment="1">
      <alignment horizontal="left" vertical="center" wrapText="1"/>
    </xf>
    <xf numFmtId="193" fontId="10" fillId="0" borderId="2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/>
    </xf>
    <xf numFmtId="0" fontId="6" fillId="0" borderId="45" xfId="8" applyFont="1" applyFill="1" applyBorder="1" applyAlignment="1" applyProtection="1">
      <alignment horizontal="center"/>
    </xf>
    <xf numFmtId="193" fontId="3" fillId="3" borderId="9" xfId="0" applyNumberFormat="1" applyFont="1" applyFill="1" applyBorder="1" applyAlignment="1">
      <alignment horizontal="center"/>
    </xf>
    <xf numFmtId="193" fontId="3" fillId="3" borderId="24" xfId="0" applyNumberFormat="1" applyFont="1" applyFill="1" applyBorder="1" applyAlignment="1">
      <alignment horizontal="center"/>
    </xf>
    <xf numFmtId="193" fontId="3" fillId="3" borderId="46" xfId="0" applyNumberFormat="1" applyFont="1" applyFill="1" applyBorder="1" applyAlignment="1">
      <alignment horizontal="center"/>
    </xf>
    <xf numFmtId="193" fontId="3" fillId="3" borderId="49" xfId="0" applyNumberFormat="1" applyFont="1" applyFill="1" applyBorder="1" applyAlignment="1">
      <alignment horizontal="center"/>
    </xf>
    <xf numFmtId="193" fontId="3" fillId="3" borderId="44" xfId="0" applyNumberFormat="1" applyFont="1" applyFill="1" applyBorder="1" applyAlignment="1">
      <alignment horizontal="center"/>
    </xf>
    <xf numFmtId="193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93" fontId="96" fillId="0" borderId="2" xfId="0" applyNumberFormat="1" applyFont="1" applyBorder="1" applyProtection="1">
      <protection locked="0"/>
    </xf>
    <xf numFmtId="193" fontId="96" fillId="0" borderId="15" xfId="0" applyNumberFormat="1" applyFont="1" applyBorder="1" applyProtection="1">
      <protection locked="0"/>
    </xf>
    <xf numFmtId="193" fontId="96" fillId="0" borderId="18" xfId="0" applyNumberFormat="1" applyFont="1" applyBorder="1" applyProtection="1">
      <protection locked="0"/>
    </xf>
    <xf numFmtId="193" fontId="96" fillId="0" borderId="19" xfId="0" applyNumberFormat="1" applyFont="1" applyBorder="1" applyProtection="1">
      <protection locked="0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1"/>
  <sheetViews>
    <sheetView workbookViewId="0">
      <selection activeCell="B24" sqref="B24"/>
    </sheetView>
  </sheetViews>
  <sheetFormatPr defaultRowHeight="15"/>
  <cols>
    <col min="1" max="1" width="9.7109375" style="125" bestFit="1" customWidth="1"/>
    <col min="2" max="2" width="128.7109375" style="101" bestFit="1" customWidth="1"/>
    <col min="3" max="3" width="39.42578125" hidden="1" customWidth="1"/>
  </cols>
  <sheetData>
    <row r="1" spans="1:3" s="1" customFormat="1">
      <c r="A1" s="123" t="s">
        <v>146</v>
      </c>
      <c r="B1" s="102" t="s">
        <v>122</v>
      </c>
      <c r="C1" s="103"/>
    </row>
    <row r="2" spans="1:3" s="103" customFormat="1">
      <c r="A2" s="124">
        <v>20</v>
      </c>
      <c r="B2" s="100" t="s">
        <v>124</v>
      </c>
      <c r="C2" s="103" t="s">
        <v>162</v>
      </c>
    </row>
    <row r="3" spans="1:3" s="103" customFormat="1">
      <c r="A3" s="124">
        <v>21</v>
      </c>
      <c r="B3" s="100" t="s">
        <v>93</v>
      </c>
    </row>
    <row r="4" spans="1:3" s="103" customFormat="1">
      <c r="A4" s="124">
        <v>22</v>
      </c>
      <c r="B4" s="105" t="s">
        <v>134</v>
      </c>
      <c r="C4" s="103" t="s">
        <v>164</v>
      </c>
    </row>
    <row r="5" spans="1:3" s="103" customFormat="1">
      <c r="A5" s="124">
        <v>23</v>
      </c>
      <c r="B5" s="105" t="s">
        <v>117</v>
      </c>
      <c r="C5" s="103" t="s">
        <v>163</v>
      </c>
    </row>
    <row r="6" spans="1:3" s="103" customFormat="1">
      <c r="A6" s="124">
        <v>24</v>
      </c>
      <c r="B6" s="100" t="s">
        <v>132</v>
      </c>
      <c r="C6" s="103" t="s">
        <v>163</v>
      </c>
    </row>
    <row r="7" spans="1:3" s="103" customFormat="1">
      <c r="A7" s="124">
        <v>25</v>
      </c>
      <c r="B7" s="104" t="s">
        <v>118</v>
      </c>
      <c r="C7" s="103" t="s">
        <v>163</v>
      </c>
    </row>
    <row r="8" spans="1:3" s="103" customFormat="1">
      <c r="A8" s="124">
        <v>26</v>
      </c>
      <c r="B8" s="104" t="s">
        <v>120</v>
      </c>
      <c r="C8" s="103" t="s">
        <v>163</v>
      </c>
    </row>
    <row r="9" spans="1:3" s="103" customFormat="1">
      <c r="A9" s="124">
        <v>27</v>
      </c>
      <c r="B9" s="104" t="s">
        <v>119</v>
      </c>
      <c r="C9" s="103" t="s">
        <v>163</v>
      </c>
    </row>
    <row r="10" spans="1:3" s="1" customFormat="1">
      <c r="A10" s="126"/>
      <c r="B10" s="101"/>
      <c r="C10" s="99"/>
    </row>
    <row r="11" spans="1:3" s="1" customFormat="1" ht="45">
      <c r="A11" s="126"/>
      <c r="B11" s="111" t="s">
        <v>160</v>
      </c>
      <c r="C11" s="99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249977111117893"/>
  </sheetPr>
  <dimension ref="A1:T62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B3" sqref="B3"/>
    </sheetView>
  </sheetViews>
  <sheetFormatPr defaultRowHeight="15"/>
  <cols>
    <col min="1" max="1" width="10.5703125" style="3" bestFit="1" customWidth="1"/>
    <col min="2" max="2" width="43.28515625" style="3" customWidth="1"/>
    <col min="3" max="3" width="29.7109375" style="3" customWidth="1"/>
    <col min="4" max="4" width="38.5703125" style="3" customWidth="1"/>
    <col min="5" max="5" width="29.5703125" style="3" customWidth="1"/>
    <col min="6" max="6" width="34" style="3" customWidth="1"/>
    <col min="7" max="7" width="15.7109375" style="3" customWidth="1"/>
    <col min="8" max="8" width="12" style="3" customWidth="1"/>
    <col min="9" max="9" width="14.85546875" style="3" customWidth="1"/>
    <col min="10" max="10" width="12" style="3" customWidth="1"/>
    <col min="11" max="11" width="14.140625" style="3" customWidth="1"/>
    <col min="12" max="12" width="13.7109375" style="3" customWidth="1"/>
    <col min="13" max="13" width="12.85546875" style="3" customWidth="1"/>
    <col min="14" max="14" width="14.85546875" style="3" customWidth="1"/>
    <col min="15" max="16" width="13.7109375" style="3" customWidth="1"/>
    <col min="17" max="17" width="10.7109375" style="3" customWidth="1"/>
    <col min="18" max="18" width="12" style="3" customWidth="1"/>
    <col min="19" max="19" width="11.5703125" style="3" customWidth="1"/>
    <col min="20" max="20" width="13.7109375" style="3" customWidth="1"/>
  </cols>
  <sheetData>
    <row r="1" spans="1:20" ht="15.75">
      <c r="A1" s="7" t="s">
        <v>57</v>
      </c>
      <c r="B1" s="198" t="s">
        <v>188</v>
      </c>
    </row>
    <row r="2" spans="1:20" s="10" customFormat="1" ht="15.75" customHeight="1">
      <c r="A2" s="10" t="s">
        <v>58</v>
      </c>
      <c r="B2" s="199">
        <v>43830</v>
      </c>
    </row>
    <row r="3" spans="1:20">
      <c r="A3" s="71"/>
      <c r="B3" s="128"/>
      <c r="C3" s="44"/>
      <c r="D3" s="44"/>
      <c r="E3" s="11"/>
      <c r="F3" s="20"/>
    </row>
    <row r="4" spans="1:20" ht="15.75" thickBot="1">
      <c r="A4" s="130" t="s">
        <v>147</v>
      </c>
      <c r="B4" s="131" t="s">
        <v>123</v>
      </c>
      <c r="C4" s="44"/>
      <c r="D4" s="44"/>
      <c r="E4" s="11"/>
      <c r="F4" s="20"/>
    </row>
    <row r="5" spans="1:20" s="47" customFormat="1">
      <c r="A5" s="132"/>
      <c r="B5" s="133" t="s">
        <v>0</v>
      </c>
      <c r="C5" s="74" t="s">
        <v>1</v>
      </c>
      <c r="D5" s="75" t="s">
        <v>2</v>
      </c>
      <c r="E5" s="63" t="s">
        <v>3</v>
      </c>
      <c r="F5" s="63" t="s">
        <v>4</v>
      </c>
      <c r="G5" s="208" t="s">
        <v>8</v>
      </c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</row>
    <row r="6" spans="1:20" s="47" customFormat="1" ht="16.899999999999999" customHeight="1">
      <c r="A6" s="206"/>
      <c r="B6" s="210" t="s">
        <v>81</v>
      </c>
      <c r="C6" s="211" t="s">
        <v>80</v>
      </c>
      <c r="D6" s="211" t="s">
        <v>128</v>
      </c>
      <c r="E6" s="211" t="s">
        <v>73</v>
      </c>
      <c r="F6" s="211" t="s">
        <v>77</v>
      </c>
      <c r="G6" s="212" t="s">
        <v>76</v>
      </c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4"/>
    </row>
    <row r="7" spans="1:20" s="47" customFormat="1" ht="14.45" customHeight="1">
      <c r="A7" s="206"/>
      <c r="B7" s="210"/>
      <c r="C7" s="211"/>
      <c r="D7" s="211"/>
      <c r="E7" s="211"/>
      <c r="F7" s="211"/>
      <c r="G7" s="68">
        <v>1</v>
      </c>
      <c r="H7" s="6">
        <v>2</v>
      </c>
      <c r="I7" s="6">
        <v>3</v>
      </c>
      <c r="J7" s="6">
        <v>4</v>
      </c>
      <c r="K7" s="6">
        <v>5</v>
      </c>
      <c r="L7" s="6">
        <v>6.1</v>
      </c>
      <c r="M7" s="6">
        <v>6.2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12">
        <v>12</v>
      </c>
    </row>
    <row r="8" spans="1:20" s="47" customFormat="1" ht="109.5">
      <c r="A8" s="206"/>
      <c r="B8" s="210"/>
      <c r="C8" s="211"/>
      <c r="D8" s="211"/>
      <c r="E8" s="211"/>
      <c r="F8" s="211"/>
      <c r="G8" s="66" t="s">
        <v>27</v>
      </c>
      <c r="H8" s="67" t="s">
        <v>28</v>
      </c>
      <c r="I8" s="67" t="s">
        <v>29</v>
      </c>
      <c r="J8" s="67" t="s">
        <v>30</v>
      </c>
      <c r="K8" s="67" t="s">
        <v>31</v>
      </c>
      <c r="L8" s="67" t="s">
        <v>32</v>
      </c>
      <c r="M8" s="67" t="s">
        <v>33</v>
      </c>
      <c r="N8" s="67" t="s">
        <v>34</v>
      </c>
      <c r="O8" s="67" t="s">
        <v>35</v>
      </c>
      <c r="P8" s="67" t="s">
        <v>36</v>
      </c>
      <c r="Q8" s="67" t="s">
        <v>37</v>
      </c>
      <c r="R8" s="67" t="s">
        <v>38</v>
      </c>
      <c r="S8" s="67" t="s">
        <v>39</v>
      </c>
      <c r="T8" s="76" t="s">
        <v>40</v>
      </c>
    </row>
    <row r="9" spans="1:20">
      <c r="A9" s="137"/>
      <c r="B9" s="138" t="s">
        <v>165</v>
      </c>
      <c r="C9" s="183">
        <v>149908849.11349329</v>
      </c>
      <c r="D9" s="183">
        <v>149908849.11349329</v>
      </c>
      <c r="E9" s="183">
        <v>148810071.65889999</v>
      </c>
      <c r="F9" s="184"/>
      <c r="G9" s="183">
        <v>54758244</v>
      </c>
      <c r="H9" s="183">
        <v>49549692</v>
      </c>
      <c r="I9" s="183">
        <v>44447087</v>
      </c>
      <c r="J9" s="183">
        <v>0</v>
      </c>
      <c r="K9" s="183">
        <v>0</v>
      </c>
      <c r="L9" s="183">
        <v>0</v>
      </c>
      <c r="M9" s="183">
        <v>0</v>
      </c>
      <c r="N9" s="183">
        <v>0</v>
      </c>
      <c r="O9" s="183">
        <v>55048.658900000002</v>
      </c>
      <c r="P9" s="183">
        <v>0</v>
      </c>
      <c r="Q9" s="183">
        <v>0</v>
      </c>
      <c r="R9" s="183">
        <v>0</v>
      </c>
      <c r="S9" s="183">
        <v>0</v>
      </c>
      <c r="T9" s="134">
        <f>SUM(G9:K9,N9:S9)</f>
        <v>148810071.65889999</v>
      </c>
    </row>
    <row r="10" spans="1:20" ht="25.5">
      <c r="A10" s="137"/>
      <c r="B10" s="141" t="s">
        <v>166</v>
      </c>
      <c r="C10" s="183">
        <v>153711847.34109998</v>
      </c>
      <c r="D10" s="183">
        <v>153711847.34109998</v>
      </c>
      <c r="E10" s="183">
        <v>153711847.34109998</v>
      </c>
      <c r="F10" s="184"/>
      <c r="G10" s="183">
        <v>0</v>
      </c>
      <c r="H10" s="183">
        <v>153546257</v>
      </c>
      <c r="I10" s="183">
        <v>143385</v>
      </c>
      <c r="J10" s="183">
        <v>0</v>
      </c>
      <c r="K10" s="183">
        <v>0</v>
      </c>
      <c r="L10" s="183">
        <v>0</v>
      </c>
      <c r="M10" s="183">
        <v>0</v>
      </c>
      <c r="N10" s="183">
        <v>0</v>
      </c>
      <c r="O10" s="183">
        <v>22205.341099999998</v>
      </c>
      <c r="P10" s="183">
        <v>0</v>
      </c>
      <c r="Q10" s="183">
        <v>0</v>
      </c>
      <c r="R10" s="183">
        <v>0</v>
      </c>
      <c r="S10" s="183">
        <v>0</v>
      </c>
      <c r="T10" s="134">
        <f>SUM(G10:K10,N10:S10)</f>
        <v>153711847.34110001</v>
      </c>
    </row>
    <row r="11" spans="1:20" ht="39">
      <c r="A11" s="137"/>
      <c r="B11" s="138" t="s">
        <v>167</v>
      </c>
      <c r="C11" s="183">
        <v>1153560424.1449461</v>
      </c>
      <c r="D11" s="183">
        <v>1153560424.1449461</v>
      </c>
      <c r="E11" s="185">
        <v>1123559103.6600001</v>
      </c>
      <c r="F11" s="193" t="s">
        <v>184</v>
      </c>
      <c r="G11" s="183">
        <v>0</v>
      </c>
      <c r="H11" s="183">
        <v>0</v>
      </c>
      <c r="I11" s="183">
        <v>0</v>
      </c>
      <c r="J11" s="183">
        <v>0</v>
      </c>
      <c r="K11" s="183">
        <v>0</v>
      </c>
      <c r="L11" s="183">
        <v>1167709837</v>
      </c>
      <c r="M11" s="183">
        <v>-73950397</v>
      </c>
      <c r="N11" s="183">
        <v>1093759440</v>
      </c>
      <c r="O11" s="183">
        <v>8251872</v>
      </c>
      <c r="P11" s="183">
        <v>0</v>
      </c>
      <c r="Q11" s="183">
        <v>0</v>
      </c>
      <c r="R11" s="183">
        <v>0</v>
      </c>
      <c r="S11" s="183">
        <v>21547791.66</v>
      </c>
      <c r="T11" s="134">
        <f t="shared" ref="T11:T19" si="0">SUM(G11:K11,N11:S11)</f>
        <v>1123559103.6600001</v>
      </c>
    </row>
    <row r="12" spans="1:20">
      <c r="A12" s="137"/>
      <c r="B12" s="143" t="s">
        <v>168</v>
      </c>
      <c r="C12" s="183">
        <v>120642096.89104615</v>
      </c>
      <c r="D12" s="183">
        <v>120642096.89104615</v>
      </c>
      <c r="E12" s="185">
        <v>120362419</v>
      </c>
      <c r="F12" s="184"/>
      <c r="G12" s="183">
        <v>0</v>
      </c>
      <c r="H12" s="183">
        <v>0</v>
      </c>
      <c r="I12" s="183">
        <v>0</v>
      </c>
      <c r="J12" s="183">
        <v>0</v>
      </c>
      <c r="K12" s="183">
        <v>119243832</v>
      </c>
      <c r="L12" s="183">
        <v>0</v>
      </c>
      <c r="M12" s="183">
        <v>0</v>
      </c>
      <c r="N12" s="183">
        <v>0</v>
      </c>
      <c r="O12" s="183">
        <v>1118587</v>
      </c>
      <c r="P12" s="183">
        <v>0</v>
      </c>
      <c r="Q12" s="183">
        <v>0</v>
      </c>
      <c r="R12" s="183">
        <v>0</v>
      </c>
      <c r="S12" s="183">
        <v>0</v>
      </c>
      <c r="T12" s="134">
        <f t="shared" si="0"/>
        <v>120362419</v>
      </c>
    </row>
    <row r="13" spans="1:20">
      <c r="A13" s="137"/>
      <c r="B13" s="143" t="s">
        <v>169</v>
      </c>
      <c r="C13" s="183">
        <v>54000</v>
      </c>
      <c r="D13" s="183">
        <v>54000</v>
      </c>
      <c r="E13" s="185">
        <v>54000</v>
      </c>
      <c r="F13" s="184"/>
      <c r="G13" s="183">
        <v>0</v>
      </c>
      <c r="H13" s="183">
        <v>0</v>
      </c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  <c r="O13" s="183">
        <v>0</v>
      </c>
      <c r="P13" s="183">
        <v>0</v>
      </c>
      <c r="Q13" s="183">
        <v>54000</v>
      </c>
      <c r="R13" s="183">
        <v>0</v>
      </c>
      <c r="S13" s="183">
        <v>0</v>
      </c>
      <c r="T13" s="134">
        <f t="shared" si="0"/>
        <v>54000</v>
      </c>
    </row>
    <row r="14" spans="1:20">
      <c r="A14" s="137"/>
      <c r="B14" s="143" t="s">
        <v>170</v>
      </c>
      <c r="C14" s="183">
        <v>53007802.390000001</v>
      </c>
      <c r="D14" s="183">
        <v>53007802.390000001</v>
      </c>
      <c r="E14" s="185">
        <v>53007802.390000001</v>
      </c>
      <c r="F14" s="184"/>
      <c r="G14" s="183">
        <v>0</v>
      </c>
      <c r="H14" s="183">
        <v>0</v>
      </c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  <c r="O14" s="183">
        <v>0</v>
      </c>
      <c r="P14" s="183">
        <v>0</v>
      </c>
      <c r="Q14" s="183">
        <v>0</v>
      </c>
      <c r="R14" s="183">
        <v>53007802.390000001</v>
      </c>
      <c r="S14" s="183">
        <v>0</v>
      </c>
      <c r="T14" s="134">
        <f t="shared" si="0"/>
        <v>53007802.390000001</v>
      </c>
    </row>
    <row r="15" spans="1:20" ht="82.5" customHeight="1">
      <c r="A15" s="137"/>
      <c r="B15" s="143" t="s">
        <v>171</v>
      </c>
      <c r="C15" s="183">
        <v>18689151.792136356</v>
      </c>
      <c r="D15" s="183">
        <v>18689151.792136356</v>
      </c>
      <c r="E15" s="185">
        <v>113277.89999999944</v>
      </c>
      <c r="F15" s="193" t="s">
        <v>185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  <c r="O15" s="183">
        <v>0</v>
      </c>
      <c r="P15" s="183">
        <v>113277.89999999944</v>
      </c>
      <c r="Q15" s="183">
        <v>0</v>
      </c>
      <c r="R15" s="183">
        <v>0</v>
      </c>
      <c r="S15" s="183">
        <v>0</v>
      </c>
      <c r="T15" s="134">
        <f t="shared" si="0"/>
        <v>113277.89999999944</v>
      </c>
    </row>
    <row r="16" spans="1:20">
      <c r="A16" s="137"/>
      <c r="B16" s="143" t="s">
        <v>172</v>
      </c>
      <c r="C16" s="183">
        <v>1416955</v>
      </c>
      <c r="D16" s="183">
        <v>1416955</v>
      </c>
      <c r="E16" s="185">
        <v>1416955</v>
      </c>
      <c r="F16" s="184"/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183">
        <v>0</v>
      </c>
      <c r="P16" s="183">
        <v>0</v>
      </c>
      <c r="Q16" s="183">
        <v>0</v>
      </c>
      <c r="R16" s="183">
        <v>0</v>
      </c>
      <c r="S16" s="183">
        <v>1416955</v>
      </c>
      <c r="T16" s="134">
        <f t="shared" si="0"/>
        <v>1416955</v>
      </c>
    </row>
    <row r="17" spans="1:20">
      <c r="A17" s="137"/>
      <c r="B17" s="143" t="s">
        <v>173</v>
      </c>
      <c r="C17" s="183">
        <v>0</v>
      </c>
      <c r="D17" s="183">
        <v>0</v>
      </c>
      <c r="E17" s="185">
        <v>792781</v>
      </c>
      <c r="F17" s="184"/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183">
        <v>0</v>
      </c>
      <c r="R17" s="183">
        <v>0</v>
      </c>
      <c r="S17" s="183">
        <v>792781</v>
      </c>
      <c r="T17" s="134">
        <f t="shared" si="0"/>
        <v>792781</v>
      </c>
    </row>
    <row r="18" spans="1:20">
      <c r="A18" s="137"/>
      <c r="B18" s="138" t="s">
        <v>39</v>
      </c>
      <c r="C18" s="183">
        <v>39668323.463803157</v>
      </c>
      <c r="D18" s="183">
        <v>39668323.463803157</v>
      </c>
      <c r="E18" s="185">
        <v>48044601.899999999</v>
      </c>
      <c r="F18" s="184"/>
      <c r="G18" s="183">
        <v>0</v>
      </c>
      <c r="H18" s="183">
        <v>0</v>
      </c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183">
        <v>0</v>
      </c>
      <c r="P18" s="183">
        <v>9954689.3900000006</v>
      </c>
      <c r="Q18" s="183">
        <v>0</v>
      </c>
      <c r="R18" s="183">
        <v>10613015.609999999</v>
      </c>
      <c r="S18" s="183">
        <v>27476896.570000004</v>
      </c>
      <c r="T18" s="134">
        <f t="shared" si="0"/>
        <v>48044601.570000008</v>
      </c>
    </row>
    <row r="19" spans="1:20">
      <c r="A19" s="137"/>
      <c r="B19" s="138"/>
      <c r="C19" s="139"/>
      <c r="D19" s="139"/>
      <c r="E19" s="142"/>
      <c r="F19" s="140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4">
        <f t="shared" si="0"/>
        <v>0</v>
      </c>
    </row>
    <row r="20" spans="1:20" ht="15.75" thickBot="1">
      <c r="A20" s="62"/>
      <c r="B20" s="106" t="s">
        <v>40</v>
      </c>
      <c r="C20" s="135">
        <f t="shared" ref="C20:T20" si="1">SUM(C9:C19)</f>
        <v>1690659450.1365249</v>
      </c>
      <c r="D20" s="135">
        <f t="shared" si="1"/>
        <v>1690659450.1365249</v>
      </c>
      <c r="E20" s="135">
        <f t="shared" si="1"/>
        <v>1649872859.8500004</v>
      </c>
      <c r="F20" s="135">
        <f t="shared" si="1"/>
        <v>0</v>
      </c>
      <c r="G20" s="135">
        <f t="shared" si="1"/>
        <v>54758244</v>
      </c>
      <c r="H20" s="135">
        <f t="shared" si="1"/>
        <v>203095949</v>
      </c>
      <c r="I20" s="135">
        <f t="shared" si="1"/>
        <v>44590472</v>
      </c>
      <c r="J20" s="135">
        <f t="shared" si="1"/>
        <v>0</v>
      </c>
      <c r="K20" s="135">
        <f t="shared" si="1"/>
        <v>119243832</v>
      </c>
      <c r="L20" s="135">
        <f t="shared" si="1"/>
        <v>1167709837</v>
      </c>
      <c r="M20" s="135">
        <f t="shared" si="1"/>
        <v>-73950397</v>
      </c>
      <c r="N20" s="135">
        <f t="shared" si="1"/>
        <v>1093759440</v>
      </c>
      <c r="O20" s="135">
        <f t="shared" si="1"/>
        <v>9447713</v>
      </c>
      <c r="P20" s="135">
        <f t="shared" si="1"/>
        <v>10067967.289999999</v>
      </c>
      <c r="Q20" s="135">
        <f t="shared" si="1"/>
        <v>54000</v>
      </c>
      <c r="R20" s="135">
        <f t="shared" si="1"/>
        <v>63620818</v>
      </c>
      <c r="S20" s="135">
        <f t="shared" si="1"/>
        <v>51234424.230000004</v>
      </c>
      <c r="T20" s="136">
        <f t="shared" si="1"/>
        <v>1649872859.5200002</v>
      </c>
    </row>
    <row r="21" spans="1:20" s="47" customFormat="1">
      <c r="A21" s="56"/>
      <c r="B21" s="63" t="s">
        <v>0</v>
      </c>
      <c r="C21" s="74" t="s">
        <v>1</v>
      </c>
      <c r="D21" s="75" t="s">
        <v>2</v>
      </c>
      <c r="E21" s="63" t="s">
        <v>3</v>
      </c>
      <c r="F21" s="63" t="s">
        <v>4</v>
      </c>
      <c r="G21" s="208" t="s">
        <v>8</v>
      </c>
      <c r="H21" s="208"/>
      <c r="I21" s="208"/>
      <c r="J21" s="208"/>
      <c r="K21" s="208"/>
      <c r="L21" s="208"/>
      <c r="M21" s="208"/>
      <c r="N21" s="208"/>
      <c r="O21" s="208"/>
      <c r="P21" s="209"/>
      <c r="Q21"/>
      <c r="R21"/>
      <c r="S21"/>
      <c r="T21"/>
    </row>
    <row r="22" spans="1:20" s="47" customFormat="1" ht="14.45" customHeight="1">
      <c r="A22" s="207"/>
      <c r="B22" s="215" t="s">
        <v>79</v>
      </c>
      <c r="C22" s="211" t="s">
        <v>78</v>
      </c>
      <c r="D22" s="211" t="s">
        <v>129</v>
      </c>
      <c r="E22" s="211" t="s">
        <v>73</v>
      </c>
      <c r="F22" s="211" t="s">
        <v>77</v>
      </c>
      <c r="G22" s="218" t="s">
        <v>76</v>
      </c>
      <c r="H22" s="218"/>
      <c r="I22" s="218"/>
      <c r="J22" s="218"/>
      <c r="K22" s="218"/>
      <c r="L22" s="218"/>
      <c r="M22" s="218"/>
      <c r="N22" s="218"/>
      <c r="O22" s="218"/>
      <c r="P22" s="219"/>
      <c r="Q22" s="3"/>
      <c r="R22" s="3"/>
      <c r="S22" s="3"/>
      <c r="T22" s="3"/>
    </row>
    <row r="23" spans="1:20" s="47" customFormat="1" ht="14.45" customHeight="1">
      <c r="A23" s="207"/>
      <c r="B23" s="216"/>
      <c r="C23" s="211"/>
      <c r="D23" s="211"/>
      <c r="E23" s="211"/>
      <c r="F23" s="211"/>
      <c r="G23" s="69">
        <v>13</v>
      </c>
      <c r="H23" s="70">
        <v>14</v>
      </c>
      <c r="I23" s="70">
        <v>15</v>
      </c>
      <c r="J23" s="70">
        <v>16</v>
      </c>
      <c r="K23" s="70">
        <v>17</v>
      </c>
      <c r="L23" s="70">
        <v>18</v>
      </c>
      <c r="M23" s="70">
        <v>19</v>
      </c>
      <c r="N23" s="70">
        <v>20</v>
      </c>
      <c r="O23" s="70">
        <v>21</v>
      </c>
      <c r="P23" s="79">
        <v>22</v>
      </c>
      <c r="Q23" s="3"/>
      <c r="R23" s="3"/>
      <c r="S23" s="3"/>
      <c r="T23" s="3"/>
    </row>
    <row r="24" spans="1:20" s="47" customFormat="1" ht="100.15" customHeight="1">
      <c r="A24" s="207"/>
      <c r="B24" s="217"/>
      <c r="C24" s="211"/>
      <c r="D24" s="211"/>
      <c r="E24" s="211"/>
      <c r="F24" s="211"/>
      <c r="G24" s="66" t="s">
        <v>41</v>
      </c>
      <c r="H24" s="67" t="s">
        <v>42</v>
      </c>
      <c r="I24" s="67" t="s">
        <v>43</v>
      </c>
      <c r="J24" s="67" t="s">
        <v>44</v>
      </c>
      <c r="K24" s="67" t="s">
        <v>45</v>
      </c>
      <c r="L24" s="67" t="s">
        <v>46</v>
      </c>
      <c r="M24" s="67" t="s">
        <v>47</v>
      </c>
      <c r="N24" s="67" t="s">
        <v>14</v>
      </c>
      <c r="O24" s="67" t="s">
        <v>48</v>
      </c>
      <c r="P24" s="76" t="s">
        <v>49</v>
      </c>
      <c r="Q24" s="3"/>
      <c r="R24" s="3"/>
      <c r="S24" s="3"/>
      <c r="T24" s="3"/>
    </row>
    <row r="25" spans="1:20" ht="38.25">
      <c r="A25" s="22"/>
      <c r="B25" s="192" t="s">
        <v>174</v>
      </c>
      <c r="C25" s="186">
        <v>35302553.160700001</v>
      </c>
      <c r="D25" s="186">
        <v>35302553.160700001</v>
      </c>
      <c r="E25" s="186">
        <v>35302553.160700001</v>
      </c>
      <c r="F25" s="187"/>
      <c r="G25" s="184">
        <v>21922055</v>
      </c>
      <c r="H25" s="184">
        <v>0</v>
      </c>
      <c r="I25" s="184">
        <v>0</v>
      </c>
      <c r="J25" s="184">
        <v>0</v>
      </c>
      <c r="K25" s="184">
        <v>0</v>
      </c>
      <c r="L25" s="184">
        <v>13323401</v>
      </c>
      <c r="M25" s="184">
        <v>57097.1607</v>
      </c>
      <c r="N25" s="184">
        <v>0</v>
      </c>
      <c r="O25" s="184">
        <v>0</v>
      </c>
      <c r="P25" s="144">
        <f t="shared" ref="P25:P39" si="2">SUM(G25:O25)</f>
        <v>35302553.160700001</v>
      </c>
    </row>
    <row r="26" spans="1:20">
      <c r="A26" s="22"/>
      <c r="B26" s="72" t="s">
        <v>175</v>
      </c>
      <c r="C26" s="188">
        <v>1075454161.3372173</v>
      </c>
      <c r="D26" s="184">
        <v>1075454161.3372173</v>
      </c>
      <c r="E26" s="184">
        <v>1074875306</v>
      </c>
      <c r="F26" s="184"/>
      <c r="G26" s="184">
        <v>0</v>
      </c>
      <c r="H26" s="184">
        <v>349352092</v>
      </c>
      <c r="I26" s="184">
        <v>218779252</v>
      </c>
      <c r="J26" s="184">
        <v>499385315</v>
      </c>
      <c r="K26" s="184">
        <v>0</v>
      </c>
      <c r="L26" s="184">
        <v>0</v>
      </c>
      <c r="M26" s="184">
        <v>7358646.9743199991</v>
      </c>
      <c r="N26" s="184">
        <v>0</v>
      </c>
      <c r="O26" s="184">
        <v>0</v>
      </c>
      <c r="P26" s="144">
        <f t="shared" si="2"/>
        <v>1074875305.9743199</v>
      </c>
    </row>
    <row r="27" spans="1:20">
      <c r="A27" s="22"/>
      <c r="B27" s="72" t="s">
        <v>176</v>
      </c>
      <c r="C27" s="188">
        <v>85817974</v>
      </c>
      <c r="D27" s="184">
        <v>85817974</v>
      </c>
      <c r="E27" s="184">
        <v>85817974</v>
      </c>
      <c r="F27" s="184"/>
      <c r="G27" s="184">
        <v>0</v>
      </c>
      <c r="H27" s="184">
        <v>0</v>
      </c>
      <c r="I27" s="184">
        <v>0</v>
      </c>
      <c r="J27" s="184">
        <v>85753033</v>
      </c>
      <c r="K27" s="184">
        <v>0</v>
      </c>
      <c r="L27" s="184">
        <v>0</v>
      </c>
      <c r="M27" s="184">
        <v>64941</v>
      </c>
      <c r="N27" s="184">
        <v>0</v>
      </c>
      <c r="O27" s="184">
        <v>0</v>
      </c>
      <c r="P27" s="144">
        <f t="shared" si="2"/>
        <v>85817974</v>
      </c>
    </row>
    <row r="28" spans="1:20">
      <c r="A28" s="22"/>
      <c r="B28" s="23" t="s">
        <v>177</v>
      </c>
      <c r="C28" s="188">
        <v>118730019.99509999</v>
      </c>
      <c r="D28" s="184">
        <v>118730019.99509999</v>
      </c>
      <c r="E28" s="184">
        <v>118730019.99509999</v>
      </c>
      <c r="F28" s="184"/>
      <c r="G28" s="184">
        <v>0</v>
      </c>
      <c r="H28" s="184">
        <v>0</v>
      </c>
      <c r="I28" s="184">
        <v>0</v>
      </c>
      <c r="J28" s="184">
        <v>0</v>
      </c>
      <c r="K28" s="184">
        <v>0</v>
      </c>
      <c r="L28" s="184">
        <v>118433039.86039999</v>
      </c>
      <c r="M28" s="184">
        <v>296980.13470000017</v>
      </c>
      <c r="N28" s="184">
        <v>0</v>
      </c>
      <c r="O28" s="184">
        <v>0</v>
      </c>
      <c r="P28" s="144">
        <f t="shared" si="2"/>
        <v>118730019.99509999</v>
      </c>
    </row>
    <row r="29" spans="1:20">
      <c r="A29" s="22"/>
      <c r="B29" s="23" t="s">
        <v>178</v>
      </c>
      <c r="C29" s="188">
        <v>63447606.881999999</v>
      </c>
      <c r="D29" s="184">
        <v>63447606.881999999</v>
      </c>
      <c r="E29" s="184">
        <v>64816544.8442</v>
      </c>
      <c r="F29" s="184"/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1802651.7045999998</v>
      </c>
      <c r="N29" s="184">
        <v>0</v>
      </c>
      <c r="O29" s="184">
        <v>63013893.139600001</v>
      </c>
      <c r="P29" s="144">
        <f t="shared" si="2"/>
        <v>64816544.8442</v>
      </c>
    </row>
    <row r="30" spans="1:20" ht="26.25">
      <c r="A30" s="22"/>
      <c r="B30" s="23" t="s">
        <v>179</v>
      </c>
      <c r="C30" s="188">
        <v>0</v>
      </c>
      <c r="D30" s="184">
        <v>0</v>
      </c>
      <c r="E30" s="184">
        <v>0</v>
      </c>
      <c r="F30" s="184"/>
      <c r="G30" s="184">
        <v>0</v>
      </c>
      <c r="H30" s="184">
        <v>0</v>
      </c>
      <c r="I30" s="184">
        <v>0</v>
      </c>
      <c r="J30" s="184">
        <v>0</v>
      </c>
      <c r="K30" s="184">
        <v>0</v>
      </c>
      <c r="L30" s="184">
        <v>0</v>
      </c>
      <c r="M30" s="184">
        <v>0</v>
      </c>
      <c r="N30" s="184">
        <v>0</v>
      </c>
      <c r="O30" s="184">
        <v>0</v>
      </c>
      <c r="P30" s="144">
        <f t="shared" si="2"/>
        <v>0</v>
      </c>
    </row>
    <row r="31" spans="1:20" ht="26.25">
      <c r="A31" s="22"/>
      <c r="B31" s="23" t="s">
        <v>180</v>
      </c>
      <c r="C31" s="188">
        <v>1555169.0867768249</v>
      </c>
      <c r="D31" s="184">
        <v>1555169.0867768249</v>
      </c>
      <c r="E31" s="184">
        <v>0</v>
      </c>
      <c r="F31" s="184"/>
      <c r="G31" s="184">
        <v>0</v>
      </c>
      <c r="H31" s="184">
        <v>0</v>
      </c>
      <c r="I31" s="184">
        <v>0</v>
      </c>
      <c r="J31" s="184">
        <v>0</v>
      </c>
      <c r="K31" s="184">
        <v>0</v>
      </c>
      <c r="L31" s="184">
        <v>0</v>
      </c>
      <c r="M31" s="184">
        <v>0</v>
      </c>
      <c r="N31" s="184">
        <v>0</v>
      </c>
      <c r="O31" s="184">
        <v>0</v>
      </c>
      <c r="P31" s="144">
        <f t="shared" si="2"/>
        <v>0</v>
      </c>
    </row>
    <row r="32" spans="1:20" ht="78" customHeight="1">
      <c r="A32" s="22"/>
      <c r="B32" s="23" t="s">
        <v>181</v>
      </c>
      <c r="C32" s="188"/>
      <c r="D32" s="184"/>
      <c r="E32" s="184">
        <v>13926900</v>
      </c>
      <c r="F32" s="194" t="s">
        <v>186</v>
      </c>
      <c r="G32" s="184"/>
      <c r="H32" s="184"/>
      <c r="I32" s="184"/>
      <c r="J32" s="184"/>
      <c r="K32" s="184"/>
      <c r="L32" s="184"/>
      <c r="M32" s="184"/>
      <c r="N32" s="184"/>
      <c r="O32" s="184">
        <v>13926900</v>
      </c>
      <c r="P32" s="144">
        <f t="shared" si="2"/>
        <v>13926900</v>
      </c>
    </row>
    <row r="33" spans="1:20">
      <c r="A33" s="22"/>
      <c r="B33" s="23" t="s">
        <v>14</v>
      </c>
      <c r="C33" s="188">
        <v>26738092.760371219</v>
      </c>
      <c r="D33" s="184">
        <v>26738092.760371219</v>
      </c>
      <c r="E33" s="184">
        <v>35544275.589280002</v>
      </c>
      <c r="F33" s="184"/>
      <c r="G33" s="184">
        <v>0</v>
      </c>
      <c r="H33" s="184">
        <v>0</v>
      </c>
      <c r="I33" s="184">
        <v>0</v>
      </c>
      <c r="J33" s="184">
        <v>0</v>
      </c>
      <c r="K33" s="184">
        <v>0</v>
      </c>
      <c r="L33" s="184">
        <v>0</v>
      </c>
      <c r="M33" s="184">
        <v>1092396.02568</v>
      </c>
      <c r="N33" s="184">
        <v>34451879.563600004</v>
      </c>
      <c r="O33" s="184">
        <v>0</v>
      </c>
      <c r="P33" s="144">
        <f t="shared" si="2"/>
        <v>35544275.589280002</v>
      </c>
    </row>
    <row r="34" spans="1:20">
      <c r="A34" s="22"/>
      <c r="B34" s="23"/>
      <c r="C34" s="145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4">
        <f t="shared" si="2"/>
        <v>0</v>
      </c>
    </row>
    <row r="35" spans="1:20">
      <c r="A35" s="22"/>
      <c r="B35" s="23"/>
      <c r="C35" s="145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4">
        <f t="shared" si="2"/>
        <v>0</v>
      </c>
    </row>
    <row r="36" spans="1:20">
      <c r="A36" s="22"/>
      <c r="B36" s="23"/>
      <c r="C36" s="145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4">
        <f t="shared" si="2"/>
        <v>0</v>
      </c>
    </row>
    <row r="37" spans="1:20">
      <c r="A37" s="22"/>
      <c r="B37" s="23"/>
      <c r="C37" s="145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4">
        <f t="shared" si="2"/>
        <v>0</v>
      </c>
    </row>
    <row r="38" spans="1:20">
      <c r="A38" s="22"/>
      <c r="B38" s="23"/>
      <c r="C38" s="145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4">
        <f t="shared" si="2"/>
        <v>0</v>
      </c>
    </row>
    <row r="39" spans="1:20">
      <c r="A39" s="22"/>
      <c r="B39" s="23"/>
      <c r="C39" s="145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4">
        <f t="shared" si="2"/>
        <v>0</v>
      </c>
    </row>
    <row r="40" spans="1:20" ht="15.75" thickBot="1">
      <c r="A40" s="62"/>
      <c r="B40" s="107" t="s">
        <v>49</v>
      </c>
      <c r="C40" s="135">
        <f>SUM(C25:C39)</f>
        <v>1407045577.2221653</v>
      </c>
      <c r="D40" s="135">
        <f t="shared" ref="D40:P40" si="3">SUM(D25:D39)</f>
        <v>1407045577.2221653</v>
      </c>
      <c r="E40" s="135">
        <f t="shared" si="3"/>
        <v>1429013573.5892799</v>
      </c>
      <c r="F40" s="135">
        <f t="shared" si="3"/>
        <v>0</v>
      </c>
      <c r="G40" s="135">
        <f t="shared" si="3"/>
        <v>21922055</v>
      </c>
      <c r="H40" s="135">
        <f t="shared" si="3"/>
        <v>349352092</v>
      </c>
      <c r="I40" s="135">
        <f t="shared" si="3"/>
        <v>218779252</v>
      </c>
      <c r="J40" s="135">
        <f t="shared" si="3"/>
        <v>585138348</v>
      </c>
      <c r="K40" s="135">
        <f t="shared" si="3"/>
        <v>0</v>
      </c>
      <c r="L40" s="135">
        <f t="shared" si="3"/>
        <v>131756440.86039999</v>
      </c>
      <c r="M40" s="135">
        <f t="shared" si="3"/>
        <v>10672712.999999998</v>
      </c>
      <c r="N40" s="135">
        <f t="shared" si="3"/>
        <v>34451879.563600004</v>
      </c>
      <c r="O40" s="135">
        <f t="shared" si="3"/>
        <v>76940793.139600009</v>
      </c>
      <c r="P40" s="136">
        <f t="shared" si="3"/>
        <v>1429013573.5635998</v>
      </c>
    </row>
    <row r="41" spans="1:20" s="47" customFormat="1">
      <c r="A41" s="56"/>
      <c r="B41" s="63" t="s">
        <v>0</v>
      </c>
      <c r="C41" s="74" t="s">
        <v>1</v>
      </c>
      <c r="D41" s="75" t="s">
        <v>2</v>
      </c>
      <c r="E41" s="63" t="s">
        <v>3</v>
      </c>
      <c r="F41" s="63" t="s">
        <v>4</v>
      </c>
      <c r="G41" s="208" t="s">
        <v>8</v>
      </c>
      <c r="H41" s="208"/>
      <c r="I41" s="208"/>
      <c r="J41" s="208"/>
      <c r="K41" s="208"/>
      <c r="L41" s="208"/>
      <c r="M41" s="208"/>
      <c r="N41" s="209"/>
      <c r="O41"/>
      <c r="P41"/>
      <c r="Q41"/>
      <c r="R41"/>
      <c r="S41"/>
      <c r="T41"/>
    </row>
    <row r="42" spans="1:20" s="47" customFormat="1" ht="40.15" customHeight="1">
      <c r="A42" s="207"/>
      <c r="B42" s="215" t="s">
        <v>140</v>
      </c>
      <c r="C42" s="211" t="s">
        <v>78</v>
      </c>
      <c r="D42" s="211" t="s">
        <v>129</v>
      </c>
      <c r="E42" s="211" t="s">
        <v>73</v>
      </c>
      <c r="F42" s="211" t="s">
        <v>77</v>
      </c>
      <c r="G42" s="220" t="s">
        <v>76</v>
      </c>
      <c r="H42" s="221"/>
      <c r="I42" s="221"/>
      <c r="J42" s="221"/>
      <c r="K42" s="221"/>
      <c r="L42" s="221"/>
      <c r="M42" s="221"/>
      <c r="N42" s="222"/>
      <c r="O42"/>
      <c r="P42"/>
      <c r="Q42"/>
      <c r="R42"/>
      <c r="S42"/>
      <c r="T42"/>
    </row>
    <row r="43" spans="1:20" s="47" customFormat="1" ht="13.9" customHeight="1">
      <c r="A43" s="207"/>
      <c r="B43" s="216"/>
      <c r="C43" s="211"/>
      <c r="D43" s="211"/>
      <c r="E43" s="211"/>
      <c r="F43" s="211"/>
      <c r="G43" s="21">
        <v>23</v>
      </c>
      <c r="H43" s="21">
        <v>24</v>
      </c>
      <c r="I43" s="21">
        <v>25</v>
      </c>
      <c r="J43" s="21">
        <v>26</v>
      </c>
      <c r="K43" s="21">
        <v>27</v>
      </c>
      <c r="L43" s="21">
        <v>28</v>
      </c>
      <c r="M43" s="21">
        <v>29</v>
      </c>
      <c r="N43" s="78">
        <v>30</v>
      </c>
      <c r="O43" s="3"/>
      <c r="P43" s="71"/>
      <c r="Q43" s="71"/>
      <c r="R43" s="71"/>
      <c r="S43" s="3"/>
      <c r="T43" s="3"/>
    </row>
    <row r="44" spans="1:20" s="47" customFormat="1" ht="102" customHeight="1">
      <c r="A44" s="207"/>
      <c r="B44" s="217"/>
      <c r="C44" s="211"/>
      <c r="D44" s="211"/>
      <c r="E44" s="211"/>
      <c r="F44" s="211"/>
      <c r="G44" s="67" t="s">
        <v>50</v>
      </c>
      <c r="H44" s="67" t="s">
        <v>51</v>
      </c>
      <c r="I44" s="67" t="s">
        <v>52</v>
      </c>
      <c r="J44" s="67" t="s">
        <v>53</v>
      </c>
      <c r="K44" s="67" t="s">
        <v>54</v>
      </c>
      <c r="L44" s="67" t="s">
        <v>55</v>
      </c>
      <c r="M44" s="67" t="s">
        <v>9</v>
      </c>
      <c r="N44" s="76" t="s">
        <v>56</v>
      </c>
      <c r="O44" s="3"/>
      <c r="P44" s="71"/>
      <c r="Q44" s="71"/>
      <c r="R44" s="71"/>
      <c r="S44" s="3"/>
      <c r="T44" s="3"/>
    </row>
    <row r="45" spans="1:20">
      <c r="A45" s="22"/>
      <c r="B45" s="73" t="s">
        <v>182</v>
      </c>
      <c r="C45" s="187">
        <v>209008277</v>
      </c>
      <c r="D45" s="187">
        <v>209008277</v>
      </c>
      <c r="E45" s="187">
        <v>209008277</v>
      </c>
      <c r="F45" s="187"/>
      <c r="G45" s="184">
        <v>209008277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44">
        <f t="shared" ref="N45:N51" si="4">SUM(G45:M45)</f>
        <v>209008277</v>
      </c>
      <c r="P45" s="45"/>
      <c r="Q45" s="45"/>
      <c r="R45" s="45"/>
    </row>
    <row r="46" spans="1:20">
      <c r="A46" s="22"/>
      <c r="B46" s="73" t="s">
        <v>183</v>
      </c>
      <c r="C46" s="189">
        <v>9651661</v>
      </c>
      <c r="D46" s="190">
        <v>9651661</v>
      </c>
      <c r="E46" s="190">
        <v>9651661</v>
      </c>
      <c r="F46" s="190"/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  <c r="M46" s="184">
        <v>9651661</v>
      </c>
      <c r="N46" s="144">
        <f t="shared" si="4"/>
        <v>9651661</v>
      </c>
    </row>
    <row r="47" spans="1:20" ht="56.25" customHeight="1">
      <c r="A47" s="22"/>
      <c r="B47" s="73" t="s">
        <v>181</v>
      </c>
      <c r="C47" s="189">
        <v>13926900</v>
      </c>
      <c r="D47" s="190">
        <v>13926900</v>
      </c>
      <c r="E47" s="190"/>
      <c r="F47" s="191" t="s">
        <v>187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44">
        <f t="shared" si="4"/>
        <v>0</v>
      </c>
    </row>
    <row r="48" spans="1:20">
      <c r="A48" s="22"/>
      <c r="B48" s="5" t="s">
        <v>55</v>
      </c>
      <c r="C48" s="188">
        <v>51027032.448507786</v>
      </c>
      <c r="D48" s="184">
        <v>51027032.448507786</v>
      </c>
      <c r="E48" s="184">
        <v>2199349.9999999702</v>
      </c>
      <c r="F48" s="184"/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2199349.9999999702</v>
      </c>
      <c r="M48" s="184">
        <v>0</v>
      </c>
      <c r="N48" s="144">
        <f t="shared" si="4"/>
        <v>2199349.9999999702</v>
      </c>
    </row>
    <row r="49" spans="1:20">
      <c r="A49" s="22"/>
      <c r="B49" s="5"/>
      <c r="C49" s="188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44">
        <f t="shared" si="4"/>
        <v>0</v>
      </c>
    </row>
    <row r="50" spans="1:20">
      <c r="A50" s="22"/>
      <c r="B50" s="5"/>
      <c r="C50" s="188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44">
        <f t="shared" si="4"/>
        <v>0</v>
      </c>
    </row>
    <row r="51" spans="1:20">
      <c r="A51" s="22"/>
      <c r="B51" s="5"/>
      <c r="C51" s="145"/>
      <c r="D51" s="140"/>
      <c r="E51" s="140"/>
      <c r="F51" s="140"/>
      <c r="G51" s="140"/>
      <c r="H51" s="140"/>
      <c r="I51" s="140"/>
      <c r="J51" s="140"/>
      <c r="K51" s="146"/>
      <c r="L51" s="140"/>
      <c r="M51" s="140"/>
      <c r="N51" s="144">
        <f t="shared" si="4"/>
        <v>0</v>
      </c>
    </row>
    <row r="52" spans="1:20" ht="15.75" thickBot="1">
      <c r="A52" s="62"/>
      <c r="B52" s="107" t="s">
        <v>74</v>
      </c>
      <c r="C52" s="135">
        <f t="shared" ref="C52:N52" si="5">SUM(C45:C51)</f>
        <v>283613870.44850779</v>
      </c>
      <c r="D52" s="135">
        <f t="shared" si="5"/>
        <v>283613870.44850779</v>
      </c>
      <c r="E52" s="135">
        <f t="shared" si="5"/>
        <v>220859287.99999997</v>
      </c>
      <c r="F52" s="135">
        <f t="shared" si="5"/>
        <v>0</v>
      </c>
      <c r="G52" s="135">
        <f t="shared" si="5"/>
        <v>209008277</v>
      </c>
      <c r="H52" s="135">
        <f t="shared" si="5"/>
        <v>0</v>
      </c>
      <c r="I52" s="135">
        <f t="shared" si="5"/>
        <v>0</v>
      </c>
      <c r="J52" s="135">
        <f t="shared" si="5"/>
        <v>0</v>
      </c>
      <c r="K52" s="135">
        <f t="shared" si="5"/>
        <v>0</v>
      </c>
      <c r="L52" s="135">
        <f t="shared" si="5"/>
        <v>2199349.9999999702</v>
      </c>
      <c r="M52" s="135">
        <f t="shared" si="5"/>
        <v>9651661</v>
      </c>
      <c r="N52" s="136">
        <f t="shared" si="5"/>
        <v>220859287.99999997</v>
      </c>
    </row>
    <row r="53" spans="1:20"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</row>
    <row r="55" spans="1:20" s="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s="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s="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</row>
    <row r="60" spans="1:20"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</row>
    <row r="62" spans="1:20"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P62" s="46"/>
    </row>
  </sheetData>
  <mergeCells count="24">
    <mergeCell ref="G22:P22"/>
    <mergeCell ref="G41:N41"/>
    <mergeCell ref="B42:B44"/>
    <mergeCell ref="C42:C44"/>
    <mergeCell ref="D42:D44"/>
    <mergeCell ref="E42:E44"/>
    <mergeCell ref="F42:F44"/>
    <mergeCell ref="G42:N42"/>
    <mergeCell ref="A6:A8"/>
    <mergeCell ref="A22:A24"/>
    <mergeCell ref="A42:A44"/>
    <mergeCell ref="G21:P21"/>
    <mergeCell ref="G5:T5"/>
    <mergeCell ref="B6:B8"/>
    <mergeCell ref="C6:C8"/>
    <mergeCell ref="D6:D8"/>
    <mergeCell ref="E6:E8"/>
    <mergeCell ref="F6:F8"/>
    <mergeCell ref="G6:T6"/>
    <mergeCell ref="B22:B24"/>
    <mergeCell ref="C22:C24"/>
    <mergeCell ref="D22:D24"/>
    <mergeCell ref="E22:E24"/>
    <mergeCell ref="F22:F24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</sheetPr>
  <dimension ref="A1:H13"/>
  <sheetViews>
    <sheetView workbookViewId="0">
      <pane xSplit="1" ySplit="6" topLeftCell="B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"/>
  <cols>
    <col min="1" max="1" width="10.5703125" style="47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8" style="3" customWidth="1"/>
  </cols>
  <sheetData>
    <row r="1" spans="1:8" ht="15.75">
      <c r="A1" s="7" t="s">
        <v>57</v>
      </c>
      <c r="B1" s="198" t="s">
        <v>188</v>
      </c>
    </row>
    <row r="2" spans="1:8" ht="15.75">
      <c r="A2" s="10" t="s">
        <v>58</v>
      </c>
      <c r="B2" s="199">
        <v>43830</v>
      </c>
      <c r="C2" s="10"/>
      <c r="D2" s="10"/>
      <c r="E2" s="10"/>
      <c r="F2" s="10"/>
      <c r="G2" s="10"/>
      <c r="H2" s="10"/>
    </row>
    <row r="3" spans="1:8" ht="15.75">
      <c r="A3" s="10"/>
      <c r="B3" s="10"/>
      <c r="C3" s="10"/>
      <c r="D3" s="10"/>
      <c r="E3" s="10"/>
      <c r="F3" s="10"/>
      <c r="G3" s="10"/>
      <c r="H3" s="10"/>
    </row>
    <row r="4" spans="1:8" ht="15.75" thickBot="1">
      <c r="A4" s="130" t="s">
        <v>148</v>
      </c>
      <c r="B4" s="16" t="s">
        <v>93</v>
      </c>
    </row>
    <row r="5" spans="1:8" ht="14.45" customHeight="1">
      <c r="A5" s="228"/>
      <c r="B5" s="223" t="s">
        <v>92</v>
      </c>
      <c r="C5" s="225" t="s">
        <v>125</v>
      </c>
      <c r="D5" s="223" t="s">
        <v>91</v>
      </c>
      <c r="E5" s="223"/>
      <c r="F5" s="223"/>
      <c r="G5" s="223"/>
      <c r="H5" s="226" t="s">
        <v>90</v>
      </c>
    </row>
    <row r="6" spans="1:8" ht="38.25">
      <c r="A6" s="229"/>
      <c r="B6" s="224"/>
      <c r="C6" s="215"/>
      <c r="D6" s="14" t="s">
        <v>89</v>
      </c>
      <c r="E6" s="14" t="s">
        <v>88</v>
      </c>
      <c r="F6" s="14" t="s">
        <v>87</v>
      </c>
      <c r="G6" s="14" t="s">
        <v>86</v>
      </c>
      <c r="H6" s="227"/>
    </row>
    <row r="7" spans="1:8" ht="15.75">
      <c r="A7" s="80">
        <v>1</v>
      </c>
      <c r="B7" s="48" t="s">
        <v>75</v>
      </c>
      <c r="C7" s="41" t="s">
        <v>85</v>
      </c>
      <c r="D7" s="5"/>
      <c r="E7" s="5"/>
      <c r="F7" s="5"/>
      <c r="G7" s="41" t="s">
        <v>82</v>
      </c>
      <c r="H7" s="40"/>
    </row>
    <row r="8" spans="1:8" ht="15.75">
      <c r="A8" s="81">
        <v>2</v>
      </c>
      <c r="B8" s="48" t="s">
        <v>75</v>
      </c>
      <c r="C8" s="41" t="s">
        <v>84</v>
      </c>
      <c r="D8" s="5"/>
      <c r="E8" s="5"/>
      <c r="F8" s="41" t="s">
        <v>82</v>
      </c>
      <c r="G8" s="5"/>
      <c r="H8" s="40"/>
    </row>
    <row r="9" spans="1:8" ht="15.75">
      <c r="A9" s="80">
        <v>3</v>
      </c>
      <c r="B9" s="48" t="s">
        <v>75</v>
      </c>
      <c r="C9" s="41" t="s">
        <v>83</v>
      </c>
      <c r="D9" s="5"/>
      <c r="E9" s="5"/>
      <c r="F9" s="5"/>
      <c r="G9" s="41" t="s">
        <v>82</v>
      </c>
      <c r="H9" s="40"/>
    </row>
    <row r="10" spans="1:8" ht="15.75">
      <c r="A10" s="81"/>
      <c r="B10" s="48"/>
      <c r="C10" s="41"/>
      <c r="D10" s="5"/>
      <c r="E10" s="5"/>
      <c r="F10" s="5"/>
      <c r="G10" s="5"/>
      <c r="H10" s="40"/>
    </row>
    <row r="11" spans="1:8" ht="15.75">
      <c r="A11" s="80"/>
      <c r="B11" s="48"/>
      <c r="C11" s="41"/>
      <c r="D11" s="5"/>
      <c r="E11" s="5"/>
      <c r="F11" s="5"/>
      <c r="G11" s="5"/>
      <c r="H11" s="40"/>
    </row>
    <row r="12" spans="1:8" ht="16.5" thickBot="1">
      <c r="A12" s="82"/>
      <c r="B12" s="77"/>
      <c r="C12" s="83"/>
      <c r="D12" s="59"/>
      <c r="E12" s="59"/>
      <c r="F12" s="59"/>
      <c r="G12" s="59"/>
      <c r="H12" s="84"/>
    </row>
    <row r="13" spans="1:8" ht="15.75">
      <c r="A13" s="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249977111117893"/>
  </sheetPr>
  <dimension ref="A1:L12"/>
  <sheetViews>
    <sheetView tabSelected="1" zoomScaleNormal="100" workbookViewId="0">
      <selection activeCell="B3" sqref="B3"/>
    </sheetView>
  </sheetViews>
  <sheetFormatPr defaultColWidth="9.140625" defaultRowHeight="12.75"/>
  <cols>
    <col min="1" max="1" width="10.5703125" style="3" bestFit="1" customWidth="1"/>
    <col min="2" max="2" width="70.140625" style="3" customWidth="1"/>
    <col min="3" max="5" width="10.7109375" style="3" customWidth="1"/>
    <col min="6" max="16384" width="9.140625" style="3"/>
  </cols>
  <sheetData>
    <row r="1" spans="1:12">
      <c r="A1" s="128" t="s">
        <v>57</v>
      </c>
      <c r="B1" s="200" t="s">
        <v>188</v>
      </c>
    </row>
    <row r="2" spans="1:12" ht="15">
      <c r="A2" s="128" t="s">
        <v>58</v>
      </c>
      <c r="B2" s="201">
        <v>43830</v>
      </c>
    </row>
    <row r="3" spans="1:12">
      <c r="A3" s="71"/>
      <c r="B3" s="128"/>
    </row>
    <row r="4" spans="1:12" ht="13.5" thickBot="1">
      <c r="A4" s="129" t="s">
        <v>149</v>
      </c>
      <c r="B4" s="49" t="s">
        <v>134</v>
      </c>
      <c r="C4" s="2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27"/>
      <c r="B5" s="61"/>
      <c r="C5" s="64" t="s">
        <v>5</v>
      </c>
      <c r="D5" s="64" t="s">
        <v>6</v>
      </c>
      <c r="E5" s="65" t="s">
        <v>7</v>
      </c>
      <c r="F5" s="8"/>
    </row>
    <row r="6" spans="1:12">
      <c r="A6" s="22">
        <v>1</v>
      </c>
      <c r="B6" s="5" t="s">
        <v>13</v>
      </c>
      <c r="C6" s="245">
        <v>51349</v>
      </c>
      <c r="D6" s="245">
        <v>421086</v>
      </c>
      <c r="E6" s="246">
        <v>73813</v>
      </c>
      <c r="F6" s="8"/>
    </row>
    <row r="7" spans="1:12">
      <c r="A7" s="22">
        <v>2</v>
      </c>
      <c r="B7" s="27" t="s">
        <v>116</v>
      </c>
      <c r="C7" s="245">
        <v>39178</v>
      </c>
      <c r="D7" s="245">
        <v>419841</v>
      </c>
      <c r="E7" s="246">
        <v>69974</v>
      </c>
      <c r="F7" s="8"/>
    </row>
    <row r="8" spans="1:12">
      <c r="A8" s="22">
        <v>3</v>
      </c>
      <c r="B8" s="5" t="s">
        <v>130</v>
      </c>
      <c r="C8" s="245">
        <v>1</v>
      </c>
      <c r="D8" s="245">
        <v>3</v>
      </c>
      <c r="E8" s="246">
        <v>2</v>
      </c>
    </row>
    <row r="9" spans="1:12" ht="13.5" thickBot="1">
      <c r="A9" s="62">
        <v>4</v>
      </c>
      <c r="B9" s="59" t="s">
        <v>110</v>
      </c>
      <c r="C9" s="247">
        <v>51349</v>
      </c>
      <c r="D9" s="247">
        <v>421007</v>
      </c>
      <c r="E9" s="248">
        <v>73763</v>
      </c>
    </row>
    <row r="12" spans="1:12">
      <c r="B12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249977111117893"/>
  </sheetPr>
  <dimension ref="A1:H14"/>
  <sheetViews>
    <sheetView zoomScaleNormal="100" workbookViewId="0">
      <selection activeCell="B3" sqref="B3"/>
    </sheetView>
  </sheetViews>
  <sheetFormatPr defaultColWidth="9.140625" defaultRowHeight="12.75"/>
  <cols>
    <col min="1" max="1" width="10.5703125" style="3" bestFit="1" customWidth="1"/>
    <col min="2" max="2" width="52.5703125" style="3" customWidth="1"/>
    <col min="3" max="5" width="11.28515625" style="3" bestFit="1" customWidth="1"/>
    <col min="6" max="6" width="22.85546875" style="3" bestFit="1" customWidth="1"/>
    <col min="7" max="7" width="27.5703125" style="3" customWidth="1"/>
    <col min="8" max="16384" width="9.140625" style="3"/>
  </cols>
  <sheetData>
    <row r="1" spans="1:8">
      <c r="A1" s="3" t="s">
        <v>57</v>
      </c>
      <c r="B1" s="198" t="s">
        <v>188</v>
      </c>
    </row>
    <row r="2" spans="1:8">
      <c r="A2" s="8" t="s">
        <v>58</v>
      </c>
      <c r="B2" s="205">
        <v>43830</v>
      </c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 ht="13.5" thickBot="1">
      <c r="A4" s="129" t="s">
        <v>150</v>
      </c>
      <c r="B4" s="50" t="s">
        <v>117</v>
      </c>
      <c r="F4" s="8"/>
      <c r="G4" s="8"/>
      <c r="H4" s="8"/>
    </row>
    <row r="5" spans="1:8">
      <c r="A5" s="85"/>
      <c r="B5" s="61"/>
      <c r="C5" s="61" t="s">
        <v>0</v>
      </c>
      <c r="D5" s="61" t="s">
        <v>1</v>
      </c>
      <c r="E5" s="61" t="s">
        <v>2</v>
      </c>
      <c r="F5" s="61" t="s">
        <v>3</v>
      </c>
      <c r="G5" s="26" t="s">
        <v>4</v>
      </c>
      <c r="H5" s="8"/>
    </row>
    <row r="6" spans="1:8" s="11" customFormat="1" ht="76.5">
      <c r="A6" s="108"/>
      <c r="B6" s="23"/>
      <c r="C6" s="98" t="s">
        <v>5</v>
      </c>
      <c r="D6" s="98" t="s">
        <v>6</v>
      </c>
      <c r="E6" s="98" t="s">
        <v>7</v>
      </c>
      <c r="F6" s="70" t="s">
        <v>126</v>
      </c>
      <c r="G6" s="110" t="s">
        <v>127</v>
      </c>
      <c r="H6" s="109"/>
    </row>
    <row r="7" spans="1:8">
      <c r="A7" s="86">
        <v>1</v>
      </c>
      <c r="B7" s="5" t="s">
        <v>59</v>
      </c>
      <c r="C7" s="196">
        <v>56668574.430000007</v>
      </c>
      <c r="D7" s="196">
        <v>58943774.460000008</v>
      </c>
      <c r="E7" s="196">
        <v>54863097.75</v>
      </c>
      <c r="F7" s="230"/>
      <c r="G7" s="231"/>
      <c r="H7" s="8"/>
    </row>
    <row r="8" spans="1:8">
      <c r="A8" s="86">
        <v>2</v>
      </c>
      <c r="B8" s="51" t="s">
        <v>15</v>
      </c>
      <c r="C8" s="196">
        <v>33735797.600000001</v>
      </c>
      <c r="D8" s="196">
        <v>44412043.150810011</v>
      </c>
      <c r="E8" s="196">
        <v>34494139.760000005</v>
      </c>
      <c r="F8" s="232"/>
      <c r="G8" s="233"/>
    </row>
    <row r="9" spans="1:8">
      <c r="A9" s="86">
        <v>3</v>
      </c>
      <c r="B9" s="52" t="s">
        <v>131</v>
      </c>
      <c r="C9" s="196">
        <v>1348031</v>
      </c>
      <c r="D9" s="196">
        <v>5207520</v>
      </c>
      <c r="E9" s="196">
        <v>20675</v>
      </c>
      <c r="F9" s="234"/>
      <c r="G9" s="235"/>
    </row>
    <row r="10" spans="1:8" ht="13.5" thickBot="1">
      <c r="A10" s="87">
        <v>4</v>
      </c>
      <c r="B10" s="88" t="s">
        <v>60</v>
      </c>
      <c r="C10" s="197">
        <f>C7+C8-C9</f>
        <v>89056341.030000001</v>
      </c>
      <c r="D10" s="197">
        <f>D7+D8-D9</f>
        <v>98148297.610810012</v>
      </c>
      <c r="E10" s="197">
        <f>E7+E8-E9</f>
        <v>89336562.510000005</v>
      </c>
      <c r="F10" s="150">
        <f>SUMIF(C10:E10, "&gt;=0",C10:E10)/3</f>
        <v>92180400.383603334</v>
      </c>
      <c r="G10" s="151">
        <f>F10*15%/8%</f>
        <v>172838250.71925625</v>
      </c>
    </row>
    <row r="11" spans="1:8">
      <c r="A11" s="24"/>
      <c r="B11" s="8"/>
      <c r="C11" s="8"/>
      <c r="D11" s="8"/>
      <c r="E11" s="8"/>
      <c r="F11" s="177"/>
    </row>
    <row r="14" spans="1:8">
      <c r="E14" s="195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499984740745262"/>
  </sheetPr>
  <dimension ref="A1:I22"/>
  <sheetViews>
    <sheetView zoomScaleNormal="100" workbookViewId="0">
      <selection activeCell="B3" sqref="B3"/>
    </sheetView>
  </sheetViews>
  <sheetFormatPr defaultColWidth="9.140625" defaultRowHeight="12.75"/>
  <cols>
    <col min="1" max="1" width="10.5703125" style="29" bestFit="1" customWidth="1"/>
    <col min="2" max="2" width="16.28515625" style="3" customWidth="1"/>
    <col min="3" max="3" width="42.85546875" style="3" customWidth="1"/>
    <col min="4" max="4" width="15" style="3" bestFit="1" customWidth="1"/>
    <col min="5" max="5" width="19.42578125" style="3" bestFit="1" customWidth="1"/>
    <col min="6" max="6" width="30.28515625" style="3" customWidth="1"/>
    <col min="7" max="16384" width="9.140625" style="3"/>
  </cols>
  <sheetData>
    <row r="1" spans="1:9">
      <c r="A1" s="2" t="s">
        <v>57</v>
      </c>
      <c r="B1" s="198" t="s">
        <v>188</v>
      </c>
    </row>
    <row r="2" spans="1:9" ht="15">
      <c r="A2" s="2" t="s">
        <v>58</v>
      </c>
      <c r="B2" s="199">
        <v>43830</v>
      </c>
    </row>
    <row r="3" spans="1:9">
      <c r="A3" s="2"/>
    </row>
    <row r="4" spans="1:9" ht="13.5" thickBot="1">
      <c r="A4" s="129" t="s">
        <v>151</v>
      </c>
      <c r="B4" s="30" t="s">
        <v>159</v>
      </c>
      <c r="D4" s="13"/>
      <c r="E4" s="13"/>
      <c r="F4" s="13"/>
    </row>
    <row r="5" spans="1:9" s="9" customFormat="1" ht="36" customHeight="1">
      <c r="A5" s="89"/>
      <c r="B5" s="90"/>
      <c r="C5" s="90"/>
      <c r="D5" s="202" t="s">
        <v>142</v>
      </c>
      <c r="E5" s="202" t="s">
        <v>143</v>
      </c>
      <c r="F5" s="203" t="s">
        <v>189</v>
      </c>
    </row>
    <row r="6" spans="1:9" ht="15" customHeight="1">
      <c r="A6" s="91">
        <v>1</v>
      </c>
      <c r="B6" s="236" t="s">
        <v>21</v>
      </c>
      <c r="C6" s="17" t="s">
        <v>18</v>
      </c>
      <c r="D6" s="158">
        <v>6</v>
      </c>
      <c r="E6" s="158">
        <v>6</v>
      </c>
      <c r="F6" s="159"/>
    </row>
    <row r="7" spans="1:9" ht="15" customHeight="1">
      <c r="A7" s="91">
        <v>2</v>
      </c>
      <c r="B7" s="236"/>
      <c r="C7" s="17" t="s">
        <v>115</v>
      </c>
      <c r="D7" s="152">
        <f>D8+D10+D12</f>
        <v>3713605.82</v>
      </c>
      <c r="E7" s="152">
        <f>E8+E10+E12</f>
        <v>121200</v>
      </c>
      <c r="F7" s="153">
        <f>F8+F10+F12</f>
        <v>0</v>
      </c>
    </row>
    <row r="8" spans="1:9" ht="15" customHeight="1">
      <c r="A8" s="91">
        <v>3</v>
      </c>
      <c r="B8" s="236"/>
      <c r="C8" s="31" t="s">
        <v>111</v>
      </c>
      <c r="D8" s="158">
        <v>3704391.6199999996</v>
      </c>
      <c r="E8" s="158">
        <v>121200</v>
      </c>
      <c r="F8" s="159"/>
      <c r="G8" s="8"/>
      <c r="H8" s="8"/>
    </row>
    <row r="9" spans="1:9" ht="15" customHeight="1">
      <c r="A9" s="92">
        <v>4</v>
      </c>
      <c r="B9" s="236"/>
      <c r="C9" s="32" t="s">
        <v>19</v>
      </c>
      <c r="D9" s="158"/>
      <c r="E9" s="158"/>
      <c r="F9" s="159"/>
      <c r="G9" s="8"/>
      <c r="H9" s="8"/>
    </row>
    <row r="10" spans="1:9" ht="30" customHeight="1">
      <c r="A10" s="92">
        <v>5</v>
      </c>
      <c r="B10" s="236"/>
      <c r="C10" s="31" t="s">
        <v>20</v>
      </c>
      <c r="D10" s="158"/>
      <c r="E10" s="158"/>
      <c r="F10" s="159"/>
    </row>
    <row r="11" spans="1:9" ht="15" customHeight="1">
      <c r="A11" s="92">
        <v>6</v>
      </c>
      <c r="B11" s="236"/>
      <c r="C11" s="32" t="s">
        <v>19</v>
      </c>
      <c r="D11" s="158"/>
      <c r="E11" s="158"/>
      <c r="F11" s="159"/>
    </row>
    <row r="12" spans="1:9" ht="15" customHeight="1">
      <c r="A12" s="92">
        <v>7</v>
      </c>
      <c r="B12" s="236"/>
      <c r="C12" s="31" t="s">
        <v>133</v>
      </c>
      <c r="D12" s="158">
        <v>9214.2000000000007</v>
      </c>
      <c r="E12" s="158"/>
      <c r="F12" s="159"/>
    </row>
    <row r="13" spans="1:9" ht="15" customHeight="1">
      <c r="A13" s="92">
        <v>8</v>
      </c>
      <c r="B13" s="236"/>
      <c r="C13" s="32" t="s">
        <v>19</v>
      </c>
      <c r="D13" s="158"/>
      <c r="E13" s="158"/>
      <c r="F13" s="159"/>
    </row>
    <row r="14" spans="1:9" ht="15" customHeight="1">
      <c r="A14" s="92">
        <v>9</v>
      </c>
      <c r="B14" s="236" t="s">
        <v>144</v>
      </c>
      <c r="C14" s="17" t="s">
        <v>18</v>
      </c>
      <c r="D14" s="160"/>
      <c r="E14" s="160"/>
      <c r="F14" s="161"/>
      <c r="I14" s="18"/>
    </row>
    <row r="15" spans="1:9" ht="15" customHeight="1">
      <c r="A15" s="92">
        <v>10</v>
      </c>
      <c r="B15" s="236"/>
      <c r="C15" s="17" t="s">
        <v>145</v>
      </c>
      <c r="D15" s="154">
        <f>D16+D18+D20</f>
        <v>3803323.39</v>
      </c>
      <c r="E15" s="154">
        <f>E16+E18+E20</f>
        <v>0</v>
      </c>
      <c r="F15" s="155">
        <f>F16+F18+F20</f>
        <v>0</v>
      </c>
    </row>
    <row r="16" spans="1:9" ht="15" customHeight="1">
      <c r="A16" s="92">
        <v>11</v>
      </c>
      <c r="B16" s="236"/>
      <c r="C16" s="31" t="s">
        <v>112</v>
      </c>
      <c r="D16" s="204">
        <v>3803323.39</v>
      </c>
      <c r="E16" s="160"/>
      <c r="F16" s="161"/>
    </row>
    <row r="17" spans="1:6" ht="15" customHeight="1">
      <c r="A17" s="92">
        <v>12</v>
      </c>
      <c r="B17" s="236"/>
      <c r="C17" s="32" t="s">
        <v>19</v>
      </c>
      <c r="D17" s="158"/>
      <c r="E17" s="158"/>
      <c r="F17" s="159"/>
    </row>
    <row r="18" spans="1:6" ht="30" customHeight="1">
      <c r="A18" s="92">
        <v>13</v>
      </c>
      <c r="B18" s="236"/>
      <c r="C18" s="31" t="s">
        <v>20</v>
      </c>
      <c r="D18" s="160"/>
      <c r="E18" s="160"/>
      <c r="F18" s="161"/>
    </row>
    <row r="19" spans="1:6" ht="15" customHeight="1">
      <c r="A19" s="92">
        <v>14</v>
      </c>
      <c r="B19" s="236"/>
      <c r="C19" s="32" t="s">
        <v>19</v>
      </c>
      <c r="D19" s="160"/>
      <c r="E19" s="160"/>
      <c r="F19" s="161"/>
    </row>
    <row r="20" spans="1:6" ht="15" customHeight="1">
      <c r="A20" s="92">
        <v>15</v>
      </c>
      <c r="B20" s="236"/>
      <c r="C20" s="31" t="s">
        <v>133</v>
      </c>
      <c r="D20" s="160"/>
      <c r="E20" s="160"/>
      <c r="F20" s="161"/>
    </row>
    <row r="21" spans="1:6" ht="15" customHeight="1">
      <c r="A21" s="92">
        <v>16</v>
      </c>
      <c r="B21" s="236"/>
      <c r="C21" s="32" t="s">
        <v>19</v>
      </c>
      <c r="D21" s="160"/>
      <c r="E21" s="160"/>
      <c r="F21" s="161"/>
    </row>
    <row r="22" spans="1:6" ht="15" customHeight="1" thickBot="1">
      <c r="A22" s="93">
        <v>17</v>
      </c>
      <c r="B22" s="237" t="s">
        <v>114</v>
      </c>
      <c r="C22" s="237"/>
      <c r="D22" s="156">
        <f>D7+D15</f>
        <v>7516929.21</v>
      </c>
      <c r="E22" s="156">
        <f>E7+E15</f>
        <v>121200</v>
      </c>
      <c r="F22" s="157">
        <f>F7+F15</f>
        <v>0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499984740745262"/>
  </sheetPr>
  <dimension ref="A1:L20"/>
  <sheetViews>
    <sheetView zoomScaleNormal="100" workbookViewId="0">
      <selection activeCell="B3" sqref="B3"/>
    </sheetView>
  </sheetViews>
  <sheetFormatPr defaultColWidth="9.140625" defaultRowHeight="12.75"/>
  <cols>
    <col min="1" max="1" width="35.140625" style="3" customWidth="1"/>
    <col min="2" max="2" width="45.855468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140625" style="3" bestFit="1" customWidth="1"/>
    <col min="10" max="10" width="14" style="3" bestFit="1" customWidth="1"/>
    <col min="11" max="11" width="14.7109375" style="3" customWidth="1"/>
    <col min="12" max="12" width="26.85546875" style="3" customWidth="1"/>
    <col min="13" max="16384" width="9.140625" style="3"/>
  </cols>
  <sheetData>
    <row r="1" spans="1:12">
      <c r="A1" s="3" t="s">
        <v>57</v>
      </c>
      <c r="B1" s="198" t="s">
        <v>188</v>
      </c>
    </row>
    <row r="2" spans="1:12" ht="15">
      <c r="A2" s="3" t="s">
        <v>58</v>
      </c>
      <c r="B2" s="199">
        <v>43830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3.5" thickBot="1">
      <c r="A4" s="129" t="s">
        <v>152</v>
      </c>
      <c r="B4" s="33" t="s">
        <v>118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8.5">
      <c r="A5" s="25"/>
      <c r="B5" s="61"/>
      <c r="C5" s="113" t="s">
        <v>142</v>
      </c>
      <c r="D5" s="113" t="s">
        <v>143</v>
      </c>
      <c r="E5" s="114" t="s">
        <v>121</v>
      </c>
      <c r="F5" s="34"/>
      <c r="G5" s="34"/>
      <c r="H5" s="34"/>
      <c r="I5" s="34"/>
      <c r="J5" s="34"/>
      <c r="K5" s="34"/>
      <c r="L5" s="34"/>
    </row>
    <row r="6" spans="1:12">
      <c r="A6" s="238" t="s">
        <v>22</v>
      </c>
      <c r="B6" s="116" t="s">
        <v>18</v>
      </c>
      <c r="C6" s="140"/>
      <c r="D6" s="140"/>
      <c r="E6" s="147"/>
      <c r="F6" s="34"/>
      <c r="G6" s="34"/>
      <c r="H6" s="34"/>
      <c r="I6" s="34"/>
      <c r="J6" s="34"/>
      <c r="K6" s="34"/>
      <c r="L6" s="34"/>
    </row>
    <row r="7" spans="1:12" ht="14.25">
      <c r="A7" s="238"/>
      <c r="B7" s="115" t="s">
        <v>113</v>
      </c>
      <c r="C7" s="140"/>
      <c r="D7" s="140"/>
      <c r="E7" s="147"/>
      <c r="F7" s="34"/>
      <c r="G7" s="34"/>
      <c r="H7" s="34"/>
      <c r="I7" s="34"/>
      <c r="J7" s="34"/>
      <c r="K7" s="34"/>
      <c r="L7" s="34"/>
    </row>
    <row r="8" spans="1:12" ht="14.25">
      <c r="A8" s="238" t="s">
        <v>72</v>
      </c>
      <c r="B8" s="115" t="s">
        <v>18</v>
      </c>
      <c r="C8" s="140"/>
      <c r="D8" s="140"/>
      <c r="E8" s="147"/>
      <c r="F8" s="34"/>
      <c r="G8" s="34"/>
      <c r="H8" s="34"/>
      <c r="I8" s="34"/>
      <c r="J8" s="34"/>
      <c r="K8" s="34"/>
      <c r="L8" s="34"/>
    </row>
    <row r="9" spans="1:12" ht="14.25">
      <c r="A9" s="238"/>
      <c r="B9" s="115" t="s">
        <v>16</v>
      </c>
      <c r="C9" s="162">
        <f>C10+C11+C12+C13</f>
        <v>0</v>
      </c>
      <c r="D9" s="162">
        <f>D10+D11+D12+D13</f>
        <v>0</v>
      </c>
      <c r="E9" s="162">
        <f>E10+E11+E12+E13</f>
        <v>0</v>
      </c>
      <c r="F9" s="34"/>
      <c r="G9" s="34"/>
      <c r="H9" s="34"/>
      <c r="I9" s="34"/>
      <c r="J9" s="34"/>
      <c r="K9" s="34"/>
      <c r="L9" s="34"/>
    </row>
    <row r="10" spans="1:12" ht="14.25">
      <c r="A10" s="238"/>
      <c r="B10" s="117" t="s">
        <v>23</v>
      </c>
      <c r="C10" s="140"/>
      <c r="D10" s="140"/>
      <c r="E10" s="147"/>
      <c r="F10" s="34"/>
      <c r="G10" s="34"/>
      <c r="H10" s="34"/>
      <c r="I10" s="34"/>
      <c r="J10" s="34"/>
      <c r="K10" s="34"/>
      <c r="L10" s="34"/>
    </row>
    <row r="11" spans="1:12" ht="14.25">
      <c r="A11" s="238"/>
      <c r="B11" s="117" t="s">
        <v>137</v>
      </c>
      <c r="C11" s="140"/>
      <c r="D11" s="140"/>
      <c r="E11" s="147"/>
      <c r="F11" s="34"/>
      <c r="G11" s="34"/>
      <c r="H11" s="34"/>
      <c r="I11" s="34"/>
      <c r="J11" s="34"/>
      <c r="K11" s="34"/>
      <c r="L11" s="34"/>
    </row>
    <row r="12" spans="1:12" ht="28.5">
      <c r="A12" s="238"/>
      <c r="B12" s="117" t="s">
        <v>138</v>
      </c>
      <c r="C12" s="140"/>
      <c r="D12" s="140"/>
      <c r="E12" s="147"/>
      <c r="F12" s="34"/>
      <c r="G12" s="34"/>
      <c r="H12" s="34"/>
      <c r="I12" s="34"/>
      <c r="J12" s="34"/>
      <c r="K12" s="34"/>
      <c r="L12" s="34"/>
    </row>
    <row r="13" spans="1:12" ht="14.25">
      <c r="A13" s="238"/>
      <c r="B13" s="117" t="s">
        <v>139</v>
      </c>
      <c r="C13" s="140"/>
      <c r="D13" s="140"/>
      <c r="E13" s="147"/>
      <c r="F13" s="34"/>
      <c r="G13" s="34"/>
      <c r="H13" s="34"/>
      <c r="I13" s="34"/>
      <c r="J13" s="34"/>
      <c r="K13" s="34"/>
      <c r="L13" s="34"/>
    </row>
    <row r="14" spans="1:12" ht="14.25">
      <c r="A14" s="238" t="s">
        <v>141</v>
      </c>
      <c r="B14" s="115" t="s">
        <v>18</v>
      </c>
      <c r="C14" s="140"/>
      <c r="D14" s="140"/>
      <c r="E14" s="147"/>
      <c r="F14" s="34"/>
      <c r="G14" s="34"/>
      <c r="H14" s="34"/>
      <c r="I14" s="34"/>
      <c r="J14" s="34"/>
      <c r="K14" s="34"/>
      <c r="L14" s="34"/>
    </row>
    <row r="15" spans="1:12" ht="14.25">
      <c r="A15" s="238"/>
      <c r="B15" s="115" t="s">
        <v>16</v>
      </c>
      <c r="C15" s="162">
        <f>C16+C17+C18+C19</f>
        <v>0</v>
      </c>
      <c r="D15" s="162">
        <f>D16+D17+D18+D19</f>
        <v>0</v>
      </c>
      <c r="E15" s="162">
        <f>E16+E17+E18+E19</f>
        <v>0</v>
      </c>
      <c r="F15" s="34"/>
      <c r="G15" s="34"/>
      <c r="H15" s="34"/>
      <c r="I15" s="34"/>
      <c r="J15" s="34"/>
      <c r="K15" s="34"/>
      <c r="L15" s="34"/>
    </row>
    <row r="16" spans="1:12" ht="14.25">
      <c r="A16" s="238"/>
      <c r="B16" s="117" t="s">
        <v>23</v>
      </c>
      <c r="C16" s="140"/>
      <c r="D16" s="140"/>
      <c r="E16" s="147"/>
      <c r="F16" s="34"/>
      <c r="G16" s="34"/>
      <c r="H16" s="34"/>
      <c r="I16" s="34"/>
      <c r="J16" s="34"/>
      <c r="K16" s="34"/>
      <c r="L16" s="34"/>
    </row>
    <row r="17" spans="1:12" ht="14.25">
      <c r="A17" s="239"/>
      <c r="B17" s="121" t="s">
        <v>137</v>
      </c>
      <c r="C17" s="163"/>
      <c r="D17" s="163"/>
      <c r="E17" s="164"/>
      <c r="F17" s="34"/>
      <c r="G17" s="34"/>
      <c r="H17" s="34"/>
      <c r="I17" s="34"/>
      <c r="J17" s="34"/>
      <c r="K17" s="34"/>
      <c r="L17" s="34"/>
    </row>
    <row r="18" spans="1:12" ht="28.5">
      <c r="A18" s="239"/>
      <c r="B18" s="121" t="s">
        <v>138</v>
      </c>
      <c r="C18" s="163"/>
      <c r="D18" s="163"/>
      <c r="E18" s="164"/>
      <c r="F18" s="34"/>
      <c r="G18" s="34"/>
      <c r="H18" s="34"/>
      <c r="I18" s="34"/>
      <c r="J18" s="34"/>
      <c r="K18" s="34"/>
      <c r="L18" s="34"/>
    </row>
    <row r="19" spans="1:12" ht="15" thickBot="1">
      <c r="A19" s="240"/>
      <c r="B19" s="118" t="s">
        <v>139</v>
      </c>
      <c r="C19" s="148"/>
      <c r="D19" s="148"/>
      <c r="E19" s="149"/>
      <c r="F19" s="34"/>
      <c r="G19" s="34"/>
      <c r="H19" s="34"/>
      <c r="I19" s="34"/>
      <c r="J19" s="34"/>
      <c r="K19" s="34"/>
      <c r="L19" s="34"/>
    </row>
    <row r="20" spans="1:1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.140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85546875" style="3" customWidth="1"/>
    <col min="5" max="5" width="26.7109375" style="3" customWidth="1"/>
    <col min="6" max="6" width="25.5703125" style="3" customWidth="1"/>
    <col min="7" max="7" width="28.140625" style="3" customWidth="1"/>
    <col min="8" max="16384" width="9.140625" style="3"/>
  </cols>
  <sheetData>
    <row r="1" spans="1:7">
      <c r="A1" s="3" t="s">
        <v>57</v>
      </c>
      <c r="B1" s="198" t="s">
        <v>188</v>
      </c>
    </row>
    <row r="2" spans="1:7" ht="15">
      <c r="A2" s="3" t="s">
        <v>58</v>
      </c>
      <c r="B2" s="199">
        <v>43830</v>
      </c>
    </row>
    <row r="3" spans="1:7">
      <c r="B3" s="15"/>
    </row>
    <row r="4" spans="1:7" ht="13.5" thickBot="1">
      <c r="A4" s="129" t="s">
        <v>153</v>
      </c>
      <c r="B4" s="97" t="s">
        <v>120</v>
      </c>
    </row>
    <row r="5" spans="1:7" s="15" customFormat="1" ht="14.25">
      <c r="A5" s="94"/>
      <c r="B5" s="63"/>
      <c r="C5" s="95" t="s">
        <v>0</v>
      </c>
      <c r="D5" s="39" t="s">
        <v>1</v>
      </c>
      <c r="E5" s="39" t="s">
        <v>2</v>
      </c>
      <c r="F5" s="39" t="s">
        <v>3</v>
      </c>
      <c r="G5" s="38" t="s">
        <v>4</v>
      </c>
    </row>
    <row r="6" spans="1:7" ht="85.5">
      <c r="A6" s="96"/>
      <c r="B6" s="35"/>
      <c r="C6" s="119" t="s">
        <v>155</v>
      </c>
      <c r="D6" s="112" t="s">
        <v>156</v>
      </c>
      <c r="E6" s="112" t="s">
        <v>158</v>
      </c>
      <c r="F6" s="112" t="s">
        <v>157</v>
      </c>
      <c r="G6" s="120" t="s">
        <v>26</v>
      </c>
    </row>
    <row r="7" spans="1:7" ht="14.25">
      <c r="A7" s="96">
        <v>1</v>
      </c>
      <c r="B7" s="122" t="s">
        <v>142</v>
      </c>
      <c r="C7" s="165">
        <f>SUM(C8:C11)</f>
        <v>0</v>
      </c>
      <c r="D7" s="165">
        <f t="shared" ref="D7:G7" si="0">SUM(D8:D11)</f>
        <v>0</v>
      </c>
      <c r="E7" s="165">
        <f t="shared" si="0"/>
        <v>0</v>
      </c>
      <c r="F7" s="165">
        <f t="shared" si="0"/>
        <v>0</v>
      </c>
      <c r="G7" s="165">
        <f t="shared" si="0"/>
        <v>0</v>
      </c>
    </row>
    <row r="8" spans="1:7" ht="14.25">
      <c r="A8" s="96">
        <v>2</v>
      </c>
      <c r="B8" s="36" t="s">
        <v>24</v>
      </c>
      <c r="C8" s="168"/>
      <c r="D8" s="169"/>
      <c r="E8" s="169"/>
      <c r="F8" s="169"/>
      <c r="G8" s="170"/>
    </row>
    <row r="9" spans="1:7" ht="14.25">
      <c r="A9" s="96">
        <v>3</v>
      </c>
      <c r="B9" s="36" t="s">
        <v>25</v>
      </c>
      <c r="C9" s="168"/>
      <c r="D9" s="169"/>
      <c r="E9" s="169"/>
      <c r="F9" s="169"/>
      <c r="G9" s="170"/>
    </row>
    <row r="10" spans="1:7" ht="14.25">
      <c r="A10" s="96">
        <v>4</v>
      </c>
      <c r="B10" s="37" t="s">
        <v>135</v>
      </c>
      <c r="C10" s="168"/>
      <c r="D10" s="169"/>
      <c r="E10" s="169"/>
      <c r="F10" s="169"/>
      <c r="G10" s="170"/>
    </row>
    <row r="11" spans="1:7" ht="14.25">
      <c r="A11" s="96">
        <v>5</v>
      </c>
      <c r="B11" s="36" t="s">
        <v>136</v>
      </c>
      <c r="C11" s="168"/>
      <c r="D11" s="169"/>
      <c r="E11" s="169"/>
      <c r="F11" s="169"/>
      <c r="G11" s="170"/>
    </row>
    <row r="12" spans="1:7" ht="14.25">
      <c r="A12" s="96">
        <v>6</v>
      </c>
      <c r="B12" s="17" t="s">
        <v>143</v>
      </c>
      <c r="C12" s="152">
        <f>SUM(C13:C16)</f>
        <v>0</v>
      </c>
      <c r="D12" s="152">
        <f>SUM(D13:D16)</f>
        <v>0</v>
      </c>
      <c r="E12" s="152">
        <f>SUM(E13:E16)</f>
        <v>0</v>
      </c>
      <c r="F12" s="152">
        <f>SUM(F13:F16)</f>
        <v>0</v>
      </c>
      <c r="G12" s="153">
        <f>SUM(G13:G16)</f>
        <v>0</v>
      </c>
    </row>
    <row r="13" spans="1:7" ht="14.25">
      <c r="A13" s="96">
        <v>7</v>
      </c>
      <c r="B13" s="36" t="s">
        <v>24</v>
      </c>
      <c r="C13" s="158"/>
      <c r="D13" s="158"/>
      <c r="E13" s="158"/>
      <c r="F13" s="158"/>
      <c r="G13" s="159"/>
    </row>
    <row r="14" spans="1:7" ht="14.25">
      <c r="A14" s="96">
        <v>8</v>
      </c>
      <c r="B14" s="36" t="s">
        <v>25</v>
      </c>
      <c r="C14" s="158"/>
      <c r="D14" s="158"/>
      <c r="E14" s="158"/>
      <c r="F14" s="158"/>
      <c r="G14" s="159"/>
    </row>
    <row r="15" spans="1:7" ht="14.25">
      <c r="A15" s="96">
        <v>9</v>
      </c>
      <c r="B15" s="37" t="s">
        <v>135</v>
      </c>
      <c r="C15" s="158"/>
      <c r="D15" s="158"/>
      <c r="E15" s="158"/>
      <c r="F15" s="158"/>
      <c r="G15" s="159"/>
    </row>
    <row r="16" spans="1:7" ht="14.25">
      <c r="A16" s="96">
        <v>10</v>
      </c>
      <c r="B16" s="36" t="s">
        <v>136</v>
      </c>
      <c r="C16" s="158"/>
      <c r="D16" s="158"/>
      <c r="E16" s="158"/>
      <c r="F16" s="158"/>
      <c r="G16" s="159"/>
    </row>
    <row r="17" spans="1:7" ht="14.25">
      <c r="A17" s="96">
        <v>11</v>
      </c>
      <c r="B17" s="17" t="s">
        <v>109</v>
      </c>
      <c r="C17" s="152">
        <f>SUM(C18:C21)</f>
        <v>0</v>
      </c>
      <c r="D17" s="152">
        <f>SUM(D18:D21)</f>
        <v>0</v>
      </c>
      <c r="E17" s="152">
        <f>SUM(E18:E21)</f>
        <v>0</v>
      </c>
      <c r="F17" s="152">
        <f>SUM(F18:F21)</f>
        <v>0</v>
      </c>
      <c r="G17" s="153">
        <f>SUM(G18:G21)</f>
        <v>0</v>
      </c>
    </row>
    <row r="18" spans="1:7" ht="14.25">
      <c r="A18" s="96">
        <v>12</v>
      </c>
      <c r="B18" s="36" t="s">
        <v>24</v>
      </c>
      <c r="C18" s="158"/>
      <c r="D18" s="158"/>
      <c r="E18" s="158" t="s">
        <v>12</v>
      </c>
      <c r="F18" s="158"/>
      <c r="G18" s="159"/>
    </row>
    <row r="19" spans="1:7" ht="14.25">
      <c r="A19" s="96">
        <v>13</v>
      </c>
      <c r="B19" s="36" t="s">
        <v>25</v>
      </c>
      <c r="C19" s="158"/>
      <c r="D19" s="158"/>
      <c r="E19" s="158"/>
      <c r="F19" s="158"/>
      <c r="G19" s="159"/>
    </row>
    <row r="20" spans="1:7" ht="14.25">
      <c r="A20" s="96">
        <v>14</v>
      </c>
      <c r="B20" s="37" t="s">
        <v>135</v>
      </c>
      <c r="C20" s="158"/>
      <c r="D20" s="158"/>
      <c r="E20" s="158"/>
      <c r="F20" s="158"/>
      <c r="G20" s="159"/>
    </row>
    <row r="21" spans="1:7" ht="14.25">
      <c r="A21" s="96">
        <v>15</v>
      </c>
      <c r="B21" s="36" t="s">
        <v>136</v>
      </c>
      <c r="C21" s="158"/>
      <c r="D21" s="158"/>
      <c r="E21" s="158"/>
      <c r="F21" s="158"/>
      <c r="G21" s="159"/>
    </row>
    <row r="22" spans="1:7" ht="15" thickBot="1">
      <c r="A22" s="96">
        <v>16</v>
      </c>
      <c r="B22" s="57" t="s">
        <v>10</v>
      </c>
      <c r="C22" s="166">
        <f>C12+C17</f>
        <v>0</v>
      </c>
      <c r="D22" s="166">
        <f>D12+D17</f>
        <v>0</v>
      </c>
      <c r="E22" s="166">
        <f>E12+E17</f>
        <v>0</v>
      </c>
      <c r="F22" s="166">
        <f>F12+F17</f>
        <v>0</v>
      </c>
      <c r="G22" s="167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2" tint="-0.499984740745262"/>
  </sheetPr>
  <dimension ref="A1:R20"/>
  <sheetViews>
    <sheetView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.140625" defaultRowHeight="12.75"/>
  <cols>
    <col min="1" max="1" width="10.5703125" style="3" bestFit="1" customWidth="1"/>
    <col min="2" max="2" width="89.140625" style="3" bestFit="1" customWidth="1"/>
    <col min="3" max="3" width="15.140625" style="19" customWidth="1"/>
    <col min="4" max="5" width="13.7109375" style="19" customWidth="1"/>
    <col min="6" max="6" width="16.28515625" style="19" customWidth="1"/>
    <col min="7" max="8" width="13.7109375" style="19" customWidth="1"/>
    <col min="9" max="9" width="17.5703125" style="19" customWidth="1"/>
    <col min="10" max="10" width="14.5703125" style="19" customWidth="1"/>
    <col min="11" max="12" width="13.7109375" style="19" customWidth="1"/>
    <col min="13" max="13" width="15" style="19" customWidth="1"/>
    <col min="14" max="15" width="13.7109375" style="19" customWidth="1"/>
    <col min="16" max="17" width="15.7109375" style="19" customWidth="1"/>
    <col min="18" max="18" width="9.140625" style="19"/>
    <col min="19" max="16384" width="9.140625" style="3"/>
  </cols>
  <sheetData>
    <row r="1" spans="1:15">
      <c r="A1" s="3" t="s">
        <v>57</v>
      </c>
      <c r="B1" s="198" t="s">
        <v>188</v>
      </c>
    </row>
    <row r="2" spans="1:15" ht="15">
      <c r="A2" s="3" t="s">
        <v>58</v>
      </c>
      <c r="B2" s="199">
        <v>43830</v>
      </c>
    </row>
    <row r="4" spans="1:15" ht="13.5" thickBot="1">
      <c r="A4" s="129" t="s">
        <v>154</v>
      </c>
      <c r="B4" s="54" t="s">
        <v>161</v>
      </c>
    </row>
    <row r="5" spans="1:15">
      <c r="A5" s="56"/>
      <c r="B5" s="58"/>
      <c r="C5" s="42" t="s">
        <v>0</v>
      </c>
      <c r="D5" s="42" t="s">
        <v>1</v>
      </c>
      <c r="E5" s="42" t="s">
        <v>2</v>
      </c>
      <c r="F5" s="42" t="s">
        <v>3</v>
      </c>
      <c r="G5" s="42" t="s">
        <v>4</v>
      </c>
      <c r="H5" s="42" t="s">
        <v>8</v>
      </c>
      <c r="I5" s="42" t="s">
        <v>96</v>
      </c>
      <c r="J5" s="42" t="s">
        <v>97</v>
      </c>
      <c r="K5" s="42" t="s">
        <v>98</v>
      </c>
      <c r="L5" s="42" t="s">
        <v>99</v>
      </c>
      <c r="M5" s="42" t="s">
        <v>100</v>
      </c>
      <c r="N5" s="42" t="s">
        <v>101</v>
      </c>
      <c r="O5" s="43" t="s">
        <v>104</v>
      </c>
    </row>
    <row r="6" spans="1:15">
      <c r="A6" s="22"/>
      <c r="B6" s="5"/>
      <c r="C6" s="241" t="s">
        <v>61</v>
      </c>
      <c r="D6" s="241"/>
      <c r="E6" s="241"/>
      <c r="F6" s="243" t="s">
        <v>62</v>
      </c>
      <c r="G6" s="243"/>
      <c r="H6" s="243"/>
      <c r="I6" s="243"/>
      <c r="J6" s="243"/>
      <c r="K6" s="243"/>
      <c r="L6" s="243"/>
      <c r="M6" s="243" t="s">
        <v>63</v>
      </c>
      <c r="N6" s="243"/>
      <c r="O6" s="242"/>
    </row>
    <row r="7" spans="1:15" ht="15" customHeight="1">
      <c r="A7" s="22"/>
      <c r="B7" s="5"/>
      <c r="C7" s="243" t="s">
        <v>64</v>
      </c>
      <c r="D7" s="243" t="s">
        <v>65</v>
      </c>
      <c r="E7" s="243" t="s">
        <v>102</v>
      </c>
      <c r="F7" s="243" t="s">
        <v>66</v>
      </c>
      <c r="G7" s="243"/>
      <c r="H7" s="243" t="s">
        <v>67</v>
      </c>
      <c r="I7" s="243" t="s">
        <v>68</v>
      </c>
      <c r="J7" s="243"/>
      <c r="K7" s="244" t="s">
        <v>11</v>
      </c>
      <c r="L7" s="244"/>
      <c r="M7" s="241" t="s">
        <v>103</v>
      </c>
      <c r="N7" s="241" t="s">
        <v>107</v>
      </c>
      <c r="O7" s="242" t="s">
        <v>108</v>
      </c>
    </row>
    <row r="8" spans="1:15" ht="38.25">
      <c r="A8" s="22"/>
      <c r="B8" s="5"/>
      <c r="C8" s="243"/>
      <c r="D8" s="243"/>
      <c r="E8" s="243"/>
      <c r="F8" s="175" t="s">
        <v>19</v>
      </c>
      <c r="G8" s="175" t="s">
        <v>69</v>
      </c>
      <c r="H8" s="243"/>
      <c r="I8" s="175" t="s">
        <v>105</v>
      </c>
      <c r="J8" s="175" t="s">
        <v>106</v>
      </c>
      <c r="K8" s="176" t="s">
        <v>70</v>
      </c>
      <c r="L8" s="176" t="s">
        <v>71</v>
      </c>
      <c r="M8" s="241"/>
      <c r="N8" s="241"/>
      <c r="O8" s="242"/>
    </row>
    <row r="9" spans="1:15">
      <c r="A9" s="60"/>
      <c r="B9" s="55" t="s">
        <v>17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9"/>
    </row>
    <row r="10" spans="1:15">
      <c r="A10" s="22">
        <v>1</v>
      </c>
      <c r="B10" s="53" t="s">
        <v>94</v>
      </c>
      <c r="C10" s="171">
        <f>SUM(C11:C17)</f>
        <v>0</v>
      </c>
      <c r="D10" s="171">
        <f>SUM(D11:D17)</f>
        <v>0</v>
      </c>
      <c r="E10" s="171">
        <f>SUM(E11:E17)</f>
        <v>0</v>
      </c>
      <c r="F10" s="172">
        <f t="shared" ref="F10:O10" si="0">SUM(F11:F17)</f>
        <v>0</v>
      </c>
      <c r="G10" s="172">
        <f t="shared" si="0"/>
        <v>0</v>
      </c>
      <c r="H10" s="171">
        <f t="shared" si="0"/>
        <v>0</v>
      </c>
      <c r="I10" s="171">
        <f t="shared" si="0"/>
        <v>0</v>
      </c>
      <c r="J10" s="171">
        <f t="shared" si="0"/>
        <v>0</v>
      </c>
      <c r="K10" s="171">
        <f t="shared" si="0"/>
        <v>0</v>
      </c>
      <c r="L10" s="171">
        <f t="shared" si="0"/>
        <v>0</v>
      </c>
      <c r="M10" s="172">
        <f>SUM(M11:M17)</f>
        <v>0</v>
      </c>
      <c r="N10" s="172">
        <f t="shared" si="0"/>
        <v>0</v>
      </c>
      <c r="O10" s="173">
        <f t="shared" si="0"/>
        <v>0</v>
      </c>
    </row>
    <row r="11" spans="1:15">
      <c r="A11" s="22">
        <v>1.1000000000000001</v>
      </c>
      <c r="B11" s="5"/>
      <c r="C11" s="139"/>
      <c r="D11" s="139"/>
      <c r="E11" s="171">
        <f>C11+D11</f>
        <v>0</v>
      </c>
      <c r="F11" s="139"/>
      <c r="G11" s="139"/>
      <c r="H11" s="139"/>
      <c r="I11" s="139"/>
      <c r="J11" s="139"/>
      <c r="K11" s="174"/>
      <c r="L11" s="174"/>
      <c r="M11" s="171">
        <f>C11+F11-H11-I11</f>
        <v>0</v>
      </c>
      <c r="N11" s="171">
        <f>D11+G11+H11-J11+K11-L11</f>
        <v>0</v>
      </c>
      <c r="O11" s="173">
        <f t="shared" ref="O11:O17" si="1">M11+N11</f>
        <v>0</v>
      </c>
    </row>
    <row r="12" spans="1:15">
      <c r="A12" s="22">
        <v>1.2</v>
      </c>
      <c r="B12" s="5"/>
      <c r="C12" s="139"/>
      <c r="D12" s="139"/>
      <c r="E12" s="171">
        <f t="shared" ref="E12:E17" si="2">C12+D12</f>
        <v>0</v>
      </c>
      <c r="F12" s="139"/>
      <c r="G12" s="139"/>
      <c r="H12" s="139"/>
      <c r="I12" s="139"/>
      <c r="J12" s="139"/>
      <c r="K12" s="174"/>
      <c r="L12" s="174"/>
      <c r="M12" s="171">
        <f t="shared" ref="M12:M15" si="3">C12+F12-H12-I12</f>
        <v>0</v>
      </c>
      <c r="N12" s="171">
        <f t="shared" ref="N12:N17" si="4">D12+G12+H12-J12+K12-L12</f>
        <v>0</v>
      </c>
      <c r="O12" s="173">
        <f t="shared" si="1"/>
        <v>0</v>
      </c>
    </row>
    <row r="13" spans="1:15">
      <c r="A13" s="22">
        <v>1.3</v>
      </c>
      <c r="B13" s="5"/>
      <c r="C13" s="139"/>
      <c r="D13" s="139"/>
      <c r="E13" s="171">
        <f t="shared" si="2"/>
        <v>0</v>
      </c>
      <c r="F13" s="139"/>
      <c r="G13" s="139"/>
      <c r="H13" s="139"/>
      <c r="I13" s="139"/>
      <c r="J13" s="139"/>
      <c r="K13" s="174"/>
      <c r="L13" s="174"/>
      <c r="M13" s="171">
        <f t="shared" si="3"/>
        <v>0</v>
      </c>
      <c r="N13" s="171">
        <f t="shared" si="4"/>
        <v>0</v>
      </c>
      <c r="O13" s="173">
        <f t="shared" si="1"/>
        <v>0</v>
      </c>
    </row>
    <row r="14" spans="1:15">
      <c r="A14" s="22">
        <v>1.4</v>
      </c>
      <c r="B14" s="5"/>
      <c r="C14" s="139"/>
      <c r="D14" s="139"/>
      <c r="E14" s="171">
        <f t="shared" si="2"/>
        <v>0</v>
      </c>
      <c r="F14" s="139"/>
      <c r="G14" s="139"/>
      <c r="H14" s="139"/>
      <c r="I14" s="139"/>
      <c r="J14" s="139"/>
      <c r="K14" s="174"/>
      <c r="L14" s="174"/>
      <c r="M14" s="171">
        <f t="shared" si="3"/>
        <v>0</v>
      </c>
      <c r="N14" s="171">
        <f t="shared" si="4"/>
        <v>0</v>
      </c>
      <c r="O14" s="173">
        <f t="shared" si="1"/>
        <v>0</v>
      </c>
    </row>
    <row r="15" spans="1:15">
      <c r="A15" s="22">
        <v>1.5</v>
      </c>
      <c r="B15" s="5"/>
      <c r="C15" s="139"/>
      <c r="D15" s="139"/>
      <c r="E15" s="171">
        <f t="shared" si="2"/>
        <v>0</v>
      </c>
      <c r="F15" s="139"/>
      <c r="G15" s="139"/>
      <c r="H15" s="139"/>
      <c r="I15" s="139"/>
      <c r="J15" s="139"/>
      <c r="K15" s="174"/>
      <c r="L15" s="174"/>
      <c r="M15" s="171">
        <f t="shared" si="3"/>
        <v>0</v>
      </c>
      <c r="N15" s="171">
        <f t="shared" si="4"/>
        <v>0</v>
      </c>
      <c r="O15" s="173">
        <f t="shared" si="1"/>
        <v>0</v>
      </c>
    </row>
    <row r="16" spans="1:15">
      <c r="A16" s="22">
        <v>1.6</v>
      </c>
      <c r="B16" s="5"/>
      <c r="C16" s="139"/>
      <c r="D16" s="139"/>
      <c r="E16" s="171">
        <f t="shared" si="2"/>
        <v>0</v>
      </c>
      <c r="F16" s="139"/>
      <c r="G16" s="139"/>
      <c r="H16" s="139"/>
      <c r="I16" s="139"/>
      <c r="J16" s="139"/>
      <c r="K16" s="174"/>
      <c r="L16" s="174"/>
      <c r="M16" s="171">
        <f>C16+F16-H16-I16</f>
        <v>0</v>
      </c>
      <c r="N16" s="171">
        <f t="shared" si="4"/>
        <v>0</v>
      </c>
      <c r="O16" s="173">
        <f t="shared" si="1"/>
        <v>0</v>
      </c>
    </row>
    <row r="17" spans="1:15">
      <c r="A17" s="22" t="s">
        <v>95</v>
      </c>
      <c r="B17" s="5"/>
      <c r="C17" s="139"/>
      <c r="D17" s="139"/>
      <c r="E17" s="171">
        <f t="shared" si="2"/>
        <v>0</v>
      </c>
      <c r="F17" s="139"/>
      <c r="G17" s="139"/>
      <c r="H17" s="139"/>
      <c r="I17" s="139"/>
      <c r="J17" s="139"/>
      <c r="K17" s="174"/>
      <c r="L17" s="174"/>
      <c r="M17" s="171">
        <f>C17+F17-H17-I17</f>
        <v>0</v>
      </c>
      <c r="N17" s="171">
        <f t="shared" si="4"/>
        <v>0</v>
      </c>
      <c r="O17" s="173">
        <f t="shared" si="1"/>
        <v>0</v>
      </c>
    </row>
    <row r="18" spans="1:15">
      <c r="A18" s="60"/>
      <c r="B18" s="8" t="s">
        <v>109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9"/>
    </row>
    <row r="19" spans="1:15" ht="11.25" customHeight="1" thickBot="1">
      <c r="A19" s="62">
        <v>2</v>
      </c>
      <c r="B19" s="180" t="s">
        <v>94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>
        <f>C19+F19-H19-I19</f>
        <v>0</v>
      </c>
      <c r="N19" s="181">
        <f t="shared" ref="N19" si="5">D19+G19+H19-J19+K19-L19</f>
        <v>0</v>
      </c>
      <c r="O19" s="182">
        <f>M19+N19</f>
        <v>0</v>
      </c>
    </row>
    <row r="20" spans="1:15">
      <c r="A20" s="8"/>
      <c r="B20" s="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wva5a/TnsYcPgpdZvlq+tVsHRBBx5wSebfXcOzpMVuc=</DigestValue>
    </Reference>
    <Reference Type="http://www.w3.org/2000/09/xmldsig#Object" URI="#idOfficeObject">
      <DigestMethod Algorithm="http://www.w3.org/2001/04/xmlenc#sha256"/>
      <DigestValue>5RDnOkB5+oSFbWR39Fx1fK0A4BdLaJDuYSLR76u8loI=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rhUWUdBs4bN2O7JiO9vaauf5fkZo82lVpw83aNM8YHM=</DigestValue>
    </Reference>
  </SignedInfo>
  <SignatureValue>pzGvbMumb74ArTMTqdDhrS3DQVbwarkb/9suL4Rw/a7x3vQefXL4QBR8C++G4wdiM9ZHTxscu3hf
KwzD0We2Z2PynMhfv6DUUNBnYjWtGReFo2Bcl/nE4noWkdnoAb9RKTmUiHdhmA51wlvnLzH/nqsu
YVItPaA2SAkyPB/XbUlKSZAZZHrZA6ydov4oCK5vM9zfxAwKcNR9pPHQpgC5IKymrYdeh9xeQqMq
mKhcvJuS8aisWAZui33oU7LV0o8gGBaDhKP9rKoSEajfWyNTB/eVPcIuigJ4a2YYeTP4JVrTFvSz
8AGE4kEGE1/tQ3rPcdUWy0Hgtxt+hlSDxEdq7w==</SignatureValue>
  <KeyInfo>
    <X509Data>
      <X509Certificate>MIIGRjCCBS6gAwIBAgIKTO4PgAACAAEM3TANBgkqhkiG9w0BAQsFADBKMRIwEAYKCZImiZPyLGQBGRYCZ2UxEzARBgoJkiaJk/IsZAEZFgNuYmcxHzAdBgNVBAMTFk5CRyBDbGFzcyAyIElOVCBTdWIgQ0EwHhcNMTkwMjE5MDgxMzM2WhcNMjEwMjE4MDgxMzM2WjBEMR0wGwYDVQQKExRKU0MgVlRCIEJhbmsgR2VvcmdpYTEjMCEGA1UEAxMaQlZUIC0gSXJha2xpIENoYWtobmFzaHZpbGkwggEiMA0GCSqGSIb3DQEBAQUAA4IBDwAwggEKAoIBAQCqhFDNErPfDMHbS5AZZWRsOnDBK587Mg6sBijBeajpG4lbuN5atOzbYw3oGuX4VfvpkptaJtK6EOghBOzR299lHXilHBF3JeUdg7XA4S9JLix/f9sC2MBcMWyR1xmL8qwrHB9aVVH/mcbOwmlGviBLHYFTWQtSKBORdvoY7CPBTJ1tYAmgKmUi31hAmrkr0BKY4i/h62vNmsOdpwxtr/9zHiRf3s1YXaK/O4qkPuEmJp6LXpQNH/2oGy/Kb51OPN7bpsi9H9zeyVGOeRBp6Lvf48FpJ7xutZqhqJD9mraJCUeiVHeHb1HdhXXvJDhJPWbpqOJi+ffkZfZL6uAF1mwdAgMBAAGjggMyMIIDLjA8BgkrBgEEAYI3FQcELzAtBiUrBgEEAYI3FQjmsmCDjfVEhoGZCYO4oUqDvoRxBIHPkBGGr54RAgFkAgEbMB0GA1UdJQQWMBQGCCsGAQUFBwMCBggrBgEFBQcDBDALBgNVHQ8EBAMCB4AwJwYJKwYBBAGCNxUKBBowGDAKBggrBgEFBQcDAjAKBggrBgEFBQcDBDAdBgNVHQ4EFgQUxrvSkmZbZmfpIvFEb/Svag+YutQ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AonRBolxNcbqGwVjOMSHrt//wM7tD7cD9NaBlaeaL+kBu7oSANuCOiG3sBcxoeCo5jpvtQMC5BYHBpXnmA/wYC+zNTGJ2pKzjLeg4y4lWeR56HFf9xSJJa3RXLeS14V2FaFGhr8f34TqtY4SXEFiL1JmuquTAt1xLTC77BQ/rQHYC0QKqnVbex0Rr7OisquKJAAdF/GxbBcrJJpnnjB+F6+R7TPEBh/Hi5FaLuJYI8hvdZINqZdS5pcukQXSv+adRr4cqk2DUwUE4X9cLM22OOiN9YdouLwnXvWRx7fdNHzlpHQUqlETGbs4x/CJe16Ocd6pEzgn9Gtx6GwR7yH4K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ucIk4AV6aN33BqEeD70IYHMi65w5M+CGEUtl5eTd5Os=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oANPG7VIC81YsCXxxnnIZGLtPXcHffUUgG7PE0G3f30=</DigestValue>
      </Reference>
      <Reference URI="/xl/styles.xml?ContentType=application/vnd.openxmlformats-officedocument.spreadsheetml.styles+xml">
        <DigestMethod Algorithm="http://www.w3.org/2001/04/xmlenc#sha256"/>
        <DigestValue>5n8TQNPZnYSVqZwJ/tKU55+oiEQ3u8OHZ3fKEbng0mw=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OJg4be1bNltoGckY3gPqtm4QEUuCVCXiraIqdc9qh/4=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5RZ4XfKEQLALe+UdZ040444W80oopzuq5Bx6UMIpgWg=</DigestValue>
      </Reference>
      <Reference URI="/xl/worksheets/sheet2.xml?ContentType=application/vnd.openxmlformats-officedocument.spreadsheetml.worksheet+xml">
        <DigestMethod Algorithm="http://www.w3.org/2001/04/xmlenc#sha256"/>
        <DigestValue>MiVD7SFFPsSYBUsjY2EZjdnsrxWIF9ljY71jx3K+s24=</DigestValue>
      </Reference>
      <Reference URI="/xl/worksheets/sheet3.xml?ContentType=application/vnd.openxmlformats-officedocument.spreadsheetml.worksheet+xml">
        <DigestMethod Algorithm="http://www.w3.org/2001/04/xmlenc#sha256"/>
        <DigestValue>dd3OHqYsH+vbH2oPdFvwVuvrMk8Z74e9l50ddO3zaQo=</DigestValue>
      </Reference>
      <Reference URI="/xl/worksheets/sheet4.xml?ContentType=application/vnd.openxmlformats-officedocument.spreadsheetml.worksheet+xml">
        <DigestMethod Algorithm="http://www.w3.org/2001/04/xmlenc#sha256"/>
        <DigestValue>PmWxPKkfBwVrzOkWQtgClCa7teQIiBk556W2Ca0o7V0=</DigestValue>
      </Reference>
      <Reference URI="/xl/worksheets/sheet5.xml?ContentType=application/vnd.openxmlformats-officedocument.spreadsheetml.worksheet+xml">
        <DigestMethod Algorithm="http://www.w3.org/2001/04/xmlenc#sha256"/>
        <DigestValue>6wMmM9UCGtnkyRlYPDRD+vPsAuSIAkokSKjrmL2QKGs=</DigestValue>
      </Reference>
      <Reference URI="/xl/worksheets/sheet6.xml?ContentType=application/vnd.openxmlformats-officedocument.spreadsheetml.worksheet+xml">
        <DigestMethod Algorithm="http://www.w3.org/2001/04/xmlenc#sha256"/>
        <DigestValue>ZFRyL5HFQhRdQO7PLMbpxwrdDf+8gDinaL5crlRsCxE=</DigestValue>
      </Reference>
      <Reference URI="/xl/worksheets/sheet7.xml?ContentType=application/vnd.openxmlformats-officedocument.spreadsheetml.worksheet+xml">
        <DigestMethod Algorithm="http://www.w3.org/2001/04/xmlenc#sha256"/>
        <DigestValue>szPsPNTMKf7e4XxKxbGNEvwXctmfI2YChzAYNsv2uE8=</DigestValue>
      </Reference>
      <Reference URI="/xl/worksheets/sheet8.xml?ContentType=application/vnd.openxmlformats-officedocument.spreadsheetml.worksheet+xml">
        <DigestMethod Algorithm="http://www.w3.org/2001/04/xmlenc#sha256"/>
        <DigestValue>VyRj6M5STwMw9JxkuDBONobeDHGgWA+sFfJGwXDfhUc=</DigestValue>
      </Reference>
      <Reference URI="/xl/worksheets/sheet9.xml?ContentType=application/vnd.openxmlformats-officedocument.spreadsheetml.worksheet+xml">
        <DigestMethod Algorithm="http://www.w3.org/2001/04/xmlenc#sha256"/>
        <DigestValue>hxhTW5OX4XxUXPCxp1M5UTwUjseOkfobyHUKBxroNzg=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2020-05-14T06:21:18Z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pilar 3</SignatureComments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2020-05-14T06:21:18Z</xd:SigningTime>
          <xd:SigningCertificate>
            <xd:Cert>
              <xd:CertDigest>
                <DigestMethod Algorithm="http://www.w3.org/2001/04/xmlenc#sha256"/>
                <DigestValue>Jnv2OP4LTP13Cunhnc33juvYdn41gFJ8h8kbiCzkvsQ=</DigestValue>
              </xd:CertDigest>
              <xd:IssuerSerial>
                <X509IssuerName>CN=NBG Class 2 INT Sub CA, DC=nbg, DC=ge</X509IssuerName>
                <X509SerialNumber>363291294680352087411933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pilar 3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ypAENS4dVkUHuTnPQBs+kR3NEwrUPhQT47z6G3fuKBc=</DigestValue>
    </Reference>
    <Reference Type="http://www.w3.org/2000/09/xmldsig#Object" URI="#idOfficeObject">
      <DigestMethod Algorithm="http://www.w3.org/2001/04/xmlenc#sha256"/>
      <DigestValue>5RDnOkB5+oSFbWR39Fx1fK0A4BdLaJDuYSLR76u8loI=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gVWpuR6UZFLgfDparDIv/HnGB4VN7KlDU2kniWzw3LY=</DigestValue>
    </Reference>
  </SignedInfo>
  <SignatureValue>XV2FMa0VsRYLn8sD+XSlJQ1ODSc0XTRqXh27VtPiGHtG1ZCw4i5waXaL8NAw7lGHxNCUgP5Jnlz9
oumga9TH4kGpcfW0iKz5otzbmQO36YJ0fX0qCRTcFLkddjuk6FERjLAjUlgzpKFcxtCZKGNhKWZZ
B+u3tU9A+sklfZo2hmMz633AmaaR/4e0XJfF2CAEoYZSYU/oTgCCBjKLy80P+ueuqcNskNa0LX0H
0DIUYQLYbeYaDb53kaFhPl3zISpFbfroJ/IdDjcpXeiQuJ89i4Qh1yWFIY/aITO+oJ5qxRBpx5K5
6ebinI3kiTVOCYtkWvFbgD49C4ntFNf7Ew29LQ==</SignatureValue>
  <KeyInfo>
    <X509Data>
      <X509Certificate>MIIGRzCCBS+gAwIBAgIKTPJyGQACAAEM3jANBgkqhkiG9w0BAQsFADBKMRIwEAYKCZImiZPyLGQBGRYCZ2UxEzARBgoJkiaJk/IsZAEZFgNuYmcxHzAdBgNVBAMTFk5CRyBDbGFzcyAyIElOVCBTdWIgQ0EwHhcNMTkwMjE5MDgxODI0WhcNMjEwMjE4MDgxODI0WjBFMR0wGwYDVQQKExRKU0MgVlRCIEJhbmsgR2VvcmdpYTEkMCIGA1UEAxMbQlZUIC0gTWFtdWthIE1lbnRlc2hhc2h2aWxpMIIBIjANBgkqhkiG9w0BAQEFAAOCAQ8AMIIBCgKCAQEApO2X1i1LGF3GottHgSatrJ/Ae7kTt87/snTzJoLc3O+bFbEOtwx+LwHPTTztyTsIMmseBiXxa/281RNcxhpBxjmXDtCtzQR9ElNahOPjcLHZzt5DO3QAZzfU4jwzsU1PDhd5EVEUWFGoSGED2R5MCCEiHszJ9THCAAGcu/c3d0+QCr1HU8L/680R7qCmWg09yMej7xzXF9/9H9dc491ZSbXRjgdsV+0q3E0DIfe6fK50s59jRp8ToHazL9ZQZ6bVdc2HL8amGGahwR7Vbaa8QAWoTq0NWwN8nXFH0VoDm784z6RcuavHeKhOSZ3LE2qppUCYYM8n8e4yPwlGePvjaQIDAQABo4IDMjCCAy4wPAYJKwYBBAGCNxUHBC8wLQYlKwYBBAGCNxUI5rJgg431RIaBmQmDuKFKg76EcQSBz5ARhq+eEQIBZAIBGzAdBgNVHSUEFjAUBggrBgEFBQcDAgYIKwYBBQUHAwQwCwYDVR0PBAQDAgeAMCcGCSsGAQQBgjcVCgQaMBgwCgYIKwYBBQUHAwIwCgYIKwYBBQUHAwQwHQYDVR0OBBYEFPUHv51KuSez548hCmlZxO7rMdZF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CCSDpExwYFdgX5Hg9G1dx93SgWUJ8oWhVNOvkiC9nd4bQ1wScq54EMCoJwMEm3AOWXA048G+fHbAiWOYEE+Q1l51HtmHEhFxiPbtH2q0iBeFxjKFvrYQfrNlihcnOWcHrBb3S5tIci2JfmWnZtDBAtes67L0X9gAEyGR5n4G1KZjjFJPFNln9+jUdf7qMhLW62R7XDq0Z9hM7LbjeEkw602gNcsW+YxJawxGqrprvKn+Jfxin5Xulmxi1CicSGPsb7YIAnIKuahcG0ebYUmhw/Uo1FyJSJf0139Txba16249siZmkJIUZx5h6ECPetikE+stYJKESj7V06spugRs2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ucIk4AV6aN33BqEeD70IYHMi65w5M+CGEUtl5eTd5Os=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oANPG7VIC81YsCXxxnnIZGLtPXcHffUUgG7PE0G3f30=</DigestValue>
      </Reference>
      <Reference URI="/xl/styles.xml?ContentType=application/vnd.openxmlformats-officedocument.spreadsheetml.styles+xml">
        <DigestMethod Algorithm="http://www.w3.org/2001/04/xmlenc#sha256"/>
        <DigestValue>5n8TQNPZnYSVqZwJ/tKU55+oiEQ3u8OHZ3fKEbng0mw=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OJg4be1bNltoGckY3gPqtm4QEUuCVCXiraIqdc9qh/4=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5RZ4XfKEQLALe+UdZ040444W80oopzuq5Bx6UMIpgWg=</DigestValue>
      </Reference>
      <Reference URI="/xl/worksheets/sheet2.xml?ContentType=application/vnd.openxmlformats-officedocument.spreadsheetml.worksheet+xml">
        <DigestMethod Algorithm="http://www.w3.org/2001/04/xmlenc#sha256"/>
        <DigestValue>MiVD7SFFPsSYBUsjY2EZjdnsrxWIF9ljY71jx3K+s24=</DigestValue>
      </Reference>
      <Reference URI="/xl/worksheets/sheet3.xml?ContentType=application/vnd.openxmlformats-officedocument.spreadsheetml.worksheet+xml">
        <DigestMethod Algorithm="http://www.w3.org/2001/04/xmlenc#sha256"/>
        <DigestValue>dd3OHqYsH+vbH2oPdFvwVuvrMk8Z74e9l50ddO3zaQo=</DigestValue>
      </Reference>
      <Reference URI="/xl/worksheets/sheet4.xml?ContentType=application/vnd.openxmlformats-officedocument.spreadsheetml.worksheet+xml">
        <DigestMethod Algorithm="http://www.w3.org/2001/04/xmlenc#sha256"/>
        <DigestValue>PmWxPKkfBwVrzOkWQtgClCa7teQIiBk556W2Ca0o7V0=</DigestValue>
      </Reference>
      <Reference URI="/xl/worksheets/sheet5.xml?ContentType=application/vnd.openxmlformats-officedocument.spreadsheetml.worksheet+xml">
        <DigestMethod Algorithm="http://www.w3.org/2001/04/xmlenc#sha256"/>
        <DigestValue>6wMmM9UCGtnkyRlYPDRD+vPsAuSIAkokSKjrmL2QKGs=</DigestValue>
      </Reference>
      <Reference URI="/xl/worksheets/sheet6.xml?ContentType=application/vnd.openxmlformats-officedocument.spreadsheetml.worksheet+xml">
        <DigestMethod Algorithm="http://www.w3.org/2001/04/xmlenc#sha256"/>
        <DigestValue>ZFRyL5HFQhRdQO7PLMbpxwrdDf+8gDinaL5crlRsCxE=</DigestValue>
      </Reference>
      <Reference URI="/xl/worksheets/sheet7.xml?ContentType=application/vnd.openxmlformats-officedocument.spreadsheetml.worksheet+xml">
        <DigestMethod Algorithm="http://www.w3.org/2001/04/xmlenc#sha256"/>
        <DigestValue>szPsPNTMKf7e4XxKxbGNEvwXctmfI2YChzAYNsv2uE8=</DigestValue>
      </Reference>
      <Reference URI="/xl/worksheets/sheet8.xml?ContentType=application/vnd.openxmlformats-officedocument.spreadsheetml.worksheet+xml">
        <DigestMethod Algorithm="http://www.w3.org/2001/04/xmlenc#sha256"/>
        <DigestValue>VyRj6M5STwMw9JxkuDBONobeDHGgWA+sFfJGwXDfhUc=</DigestValue>
      </Reference>
      <Reference URI="/xl/worksheets/sheet9.xml?ContentType=application/vnd.openxmlformats-officedocument.spreadsheetml.worksheet+xml">
        <DigestMethod Algorithm="http://www.w3.org/2001/04/xmlenc#sha256"/>
        <DigestValue>hxhTW5OX4XxUXPCxp1M5UTwUjseOkfobyHUKBxroNzg=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2020-05-14T06:24:21Z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pilar 3</SignatureComments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2020-05-14T06:24:21Z</xd:SigningTime>
          <xd:SigningCertificate>
            <xd:Cert>
              <xd:CertDigest>
                <DigestMethod Algorithm="http://www.w3.org/2001/04/xmlenc#sha256"/>
                <DigestValue>NL6GuOtTVVo8jmyMP7Cf9Xf9f0ANN3GbELxl4sWaqZ4=</DigestValue>
              </xd:CertDigest>
              <xd:IssuerSerial>
                <X509IssuerName>CN=NBG Class 2 INT Sub CA, DC=nbg, DC=ge</X509IssuerName>
                <X509SerialNumber>363372186366534079286494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pilar 3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2020-03-24T17:08:01Z</dcterms:modified>
</cp:coreProperties>
</file>