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1835" tabRatio="919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T12" i="67" l="1"/>
  <c r="T13" i="67"/>
  <c r="T14" i="67"/>
  <c r="T15" i="67"/>
  <c r="T16" i="67"/>
  <c r="T17" i="67"/>
  <c r="T18" i="67"/>
  <c r="T19" i="67"/>
  <c r="E15" i="48" l="1"/>
  <c r="D15" i="48"/>
  <c r="E7" i="48"/>
  <c r="E22" i="48" s="1"/>
  <c r="D7" i="48"/>
  <c r="D22" i="48" l="1"/>
  <c r="B2" i="68"/>
  <c r="B2" i="39"/>
  <c r="B2" i="40"/>
  <c r="B2" i="48"/>
  <c r="B2" i="49"/>
  <c r="B2" i="50"/>
  <c r="B2" i="63"/>
  <c r="B2" i="67"/>
  <c r="E10" i="40" l="1"/>
  <c r="D10" i="40"/>
  <c r="C10" i="40" l="1"/>
  <c r="P30" i="67" l="1"/>
  <c r="P31" i="67"/>
  <c r="P32" i="67"/>
  <c r="P33" i="67"/>
  <c r="P34" i="67"/>
  <c r="P35" i="67"/>
  <c r="P36" i="67"/>
  <c r="P37" i="67"/>
  <c r="P38" i="67"/>
  <c r="P39" i="67"/>
  <c r="P40" i="67"/>
  <c r="M11" i="63" l="1"/>
  <c r="E11" i="63"/>
  <c r="F10" i="40" l="1"/>
  <c r="G10" i="40" s="1"/>
  <c r="N19" i="63" l="1"/>
  <c r="M19" i="63"/>
  <c r="O19" i="63" s="1"/>
  <c r="M17" i="63"/>
  <c r="C7" i="50" l="1"/>
  <c r="C15" i="49" l="1"/>
  <c r="F15" i="48"/>
  <c r="T10" i="67" l="1"/>
  <c r="T20" i="67"/>
  <c r="T11" i="67"/>
  <c r="T9" i="67"/>
  <c r="D7" i="50" l="1"/>
  <c r="E7" i="50"/>
  <c r="F7" i="50"/>
  <c r="G7" i="50"/>
  <c r="C17" i="50"/>
  <c r="D9" i="49"/>
  <c r="D15" i="49"/>
  <c r="E15" i="49" l="1"/>
  <c r="E9" i="49"/>
  <c r="C9" i="49"/>
  <c r="F7" i="48" l="1"/>
  <c r="C21" i="67" l="1"/>
  <c r="N47" i="67" l="1"/>
  <c r="N48" i="67"/>
  <c r="N49" i="67"/>
  <c r="N50" i="67"/>
  <c r="N51" i="67"/>
  <c r="N52" i="67"/>
  <c r="D53" i="67"/>
  <c r="E53" i="67"/>
  <c r="F53" i="67"/>
  <c r="G53" i="67"/>
  <c r="H53" i="67"/>
  <c r="I53" i="67"/>
  <c r="J53" i="67"/>
  <c r="K53" i="67"/>
  <c r="L53" i="67"/>
  <c r="M53" i="67"/>
  <c r="C41" i="67"/>
  <c r="D41" i="67"/>
  <c r="E41" i="67"/>
  <c r="F41" i="67"/>
  <c r="G41" i="67"/>
  <c r="H41" i="67"/>
  <c r="I41" i="67"/>
  <c r="J41" i="67"/>
  <c r="K41" i="67"/>
  <c r="L41" i="67"/>
  <c r="M41" i="67"/>
  <c r="N41" i="67"/>
  <c r="O41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E17" i="63"/>
  <c r="D10" i="63"/>
  <c r="C10" i="63"/>
  <c r="F10" i="63"/>
  <c r="G10" i="63"/>
  <c r="H10" i="63"/>
  <c r="I10" i="63"/>
  <c r="J10" i="63"/>
  <c r="K10" i="63"/>
  <c r="L10" i="63"/>
  <c r="M10" i="63" l="1"/>
  <c r="N10" i="63"/>
  <c r="F12" i="50"/>
  <c r="G12" i="50"/>
  <c r="D12" i="50"/>
  <c r="E12" i="50"/>
  <c r="C12" i="50"/>
  <c r="D17" i="50"/>
  <c r="E17" i="50"/>
  <c r="F17" i="50"/>
  <c r="G17" i="50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F22" i="50"/>
  <c r="D22" i="50"/>
  <c r="C22" i="50"/>
  <c r="G22" i="50"/>
  <c r="E22" i="50"/>
  <c r="F22" i="48"/>
  <c r="O10" i="63"/>
  <c r="C53" i="67" l="1"/>
  <c r="N46" i="67"/>
  <c r="N53" i="67" s="1"/>
  <c r="P29" i="67"/>
  <c r="P28" i="67"/>
  <c r="P27" i="67"/>
  <c r="P26" i="67"/>
  <c r="S21" i="67"/>
  <c r="R21" i="67"/>
  <c r="Q21" i="67"/>
  <c r="P21" i="67"/>
  <c r="O21" i="67"/>
  <c r="N21" i="67"/>
  <c r="M21" i="67"/>
  <c r="L21" i="67"/>
  <c r="K21" i="67"/>
  <c r="J21" i="67"/>
  <c r="I21" i="67"/>
  <c r="H21" i="67"/>
  <c r="G21" i="67"/>
  <c r="F21" i="67"/>
  <c r="E21" i="67"/>
  <c r="D21" i="67"/>
  <c r="T21" i="67" l="1"/>
  <c r="P41" i="67"/>
</calcChain>
</file>

<file path=xl/sharedStrings.xml><?xml version="1.0" encoding="utf-8"?>
<sst xmlns="http://schemas.openxmlformats.org/spreadsheetml/2006/main" count="294" uniqueCount="188">
  <si>
    <t>a</t>
  </si>
  <si>
    <t>b</t>
  </si>
  <si>
    <t>c</t>
  </si>
  <si>
    <t>d</t>
  </si>
  <si>
    <t>e</t>
  </si>
  <si>
    <t>T</t>
  </si>
  <si>
    <t>T-1</t>
  </si>
  <si>
    <t>T-2</t>
  </si>
  <si>
    <t>f</t>
  </si>
  <si>
    <t>აქტივების გადაფასების რეზერვი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</si>
  <si>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</si>
  <si>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</si>
  <si>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</si>
  <si>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</si>
  <si>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სხვა ვალდებულებები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</si>
  <si>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</si>
  <si>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</si>
  <si>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</si>
  <si>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</si>
  <si>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</si>
  <si>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</si>
  <si>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</si>
  <si>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</si>
  <si>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</si>
  <si>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</si>
  <si>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</si>
  <si>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</si>
  <si>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</si>
  <si>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</si>
  <si>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</si>
  <si>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ფასიანი ქაღალდები დილინგური ოპერაციებისთვის</t>
  </si>
  <si>
    <t>საინვესტიციო ფასიანი ქაღალდები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</si>
  <si>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</si>
  <si>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</si>
  <si>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</si>
  <si>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</si>
  <si>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</si>
  <si>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</si>
  <si>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</si>
  <si>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</si>
  <si>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</si>
  <si>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</si>
  <si>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</si>
  <si>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</si>
  <si>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</si>
  <si>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</si>
  <si>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</si>
  <si>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</si>
  <si>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სუბორდინირებული ვალდებულებები</t>
  </si>
  <si>
    <t>მთლიანი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</si>
  <si>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</si>
  <si>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</si>
  <si>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</si>
  <si>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</si>
  <si>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</si>
  <si>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</si>
  <si>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სულ სააქციო კაპიტალი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</si>
  <si>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</si>
  <si>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</si>
  <si>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</si>
  <si>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</si>
  <si>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</si>
  <si>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</si>
  <si>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</si>
  <si>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</si>
  <si>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</si>
  <si>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</si>
  <si>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</si>
  <si>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</si>
  <si>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</si>
  <si>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</si>
  <si>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</si>
  <si>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</si>
  <si>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საბალანსო ღირებულებები ადგილობრივი ბუღალტრული აღრიცხვის წესების მიხედვით (ინდივიდუალური ფინანსური ანგარიშგება)</t>
  </si>
  <si>
    <t>მთლიანი კაპიტალი</t>
  </si>
  <si>
    <t>XXX</t>
  </si>
  <si>
    <t>საბალანსო ღირებულებების გადაყვანა სტანდარტიზებული საზედამხედველო ანგარიშგების ფორმატში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</si>
  <si>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</si>
  <si>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</si>
  <si>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</si>
  <si>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</si>
  <si>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</si>
  <si>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</si>
  <si>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არაკონსოლიდირებული</t>
  </si>
  <si>
    <t>ნაწილობრივ 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</si>
  <si>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</si>
  <si>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</si>
  <si>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</si>
  <si>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</si>
  <si>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</si>
  <si>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</si>
  <si>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</si>
  <si>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</si>
  <si>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</si>
  <si>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</si>
  <si>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.....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</si>
  <si>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</si>
  <si>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</si>
  <si>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</si>
  <si>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</si>
  <si>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</si>
  <si>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</si>
  <si>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</si>
  <si>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</si>
  <si>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</si>
  <si>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</si>
  <si>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</si>
  <si>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</si>
  <si>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</si>
  <si>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</si>
  <si>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</si>
  <si>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</si>
  <si>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</si>
  <si>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</si>
  <si>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</si>
  <si>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</si>
  <si>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</si>
  <si>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</si>
  <si>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</si>
  <si>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</si>
  <si>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</si>
  <si>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</si>
  <si>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</si>
  <si>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</si>
  <si>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</si>
  <si>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</si>
  <si>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</si>
  <si>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</si>
  <si>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</si>
  <si>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</si>
  <si>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</si>
  <si>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</si>
  <si>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</si>
  <si>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</si>
  <si>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</si>
  <si>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</si>
  <si>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</si>
  <si>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</si>
  <si>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</si>
  <si>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</si>
  <si>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</si>
  <si>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</si>
  <si>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</si>
  <si>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</si>
  <si>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</si>
  <si>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</si>
  <si>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</si>
  <si>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</si>
  <si>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</si>
  <si>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</si>
  <si>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</si>
  <si>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</si>
  <si>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</si>
  <si>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</si>
  <si>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</si>
  <si>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</si>
  <si>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</si>
  <si>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</si>
  <si>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</si>
  <si>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</si>
  <si>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</si>
  <si>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</si>
  <si>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ფულადი სახსრები და მათი ეკვივალენტები</t>
  </si>
  <si>
    <t>მოთხოვნები ბანკებისა და საერთაშორისო ფინანსური ინსტიტუტების მიმართ</t>
  </si>
  <si>
    <t>კლიენტებზე გაცემული სესხები და ავანსები</t>
  </si>
  <si>
    <t>სავალო საინვესტიციო ფასიანი ქაღალდები აღრიცხული ამორტიზირებული ღირებულებით</t>
  </si>
  <si>
    <t>წილობრივი საინვესტიციო ფასიანი ქაღალდები აღრიცხული სხხვა სრულ შემოსავლზე გადაფასებით</t>
  </si>
  <si>
    <t>ძირითადი საშუალებები</t>
  </si>
  <si>
    <t>საინვესტიციო ქონება</t>
  </si>
  <si>
    <t>მოგების მიმდინარე საგადასახადო აქტივები</t>
  </si>
  <si>
    <t xml:space="preserve">მოგების გადავადებული საგადასახადო აქტივები </t>
  </si>
  <si>
    <t>ვალდებულებები ბანკებისა და საერთაშორისო ფინანსური ინსტიტუტების მიმართ</t>
  </si>
  <si>
    <t>ვალდებულებები კლიენტების წინაშე</t>
  </si>
  <si>
    <t>გამოშვებული სავალო ფასიანი ქაღალდები</t>
  </si>
  <si>
    <t>სხვა ნასესხები სახსრები</t>
  </si>
  <si>
    <t>სუბორდინირებული სესხი</t>
  </si>
  <si>
    <t>მოგების მიმდინარე საგადასახადო ვალდებულებები</t>
  </si>
  <si>
    <t>მოგების გადავადებული საგადასახადო ვალდებულებები</t>
  </si>
  <si>
    <t xml:space="preserve">უვადო სუბორდინირებული სესხი </t>
  </si>
  <si>
    <t>საწესდებო კაპიტალი</t>
  </si>
  <si>
    <t xml:space="preserve">მიწის და შენობების გადაფასების რეზერვი  </t>
  </si>
  <si>
    <t>მეთოდოლოგიური სხვაობა ფასს და ადგილობრივ სტანდარტებით აღრიცხვას შორის</t>
  </si>
  <si>
    <t>უვადო სუბორდინირებული სესხი "ფასსებით" ანგარიშგებაში კლასიფიცირებულია კაპიტალად</t>
  </si>
  <si>
    <t>ადგილობრივ ბალანსში უვადო სუბორდინირებული სესხი არის ვალდებულებაში</t>
  </si>
  <si>
    <t>სს "ვითიბი ბანკი ჯორჯია"</t>
  </si>
  <si>
    <r>
      <t>სხვა მატერიალური რისკის ამღები</t>
    </r>
    <r>
      <rPr>
        <sz val="8"/>
        <color rgb="FFFF0000"/>
        <rFont val="Segoe UI"/>
        <family val="2"/>
      </rPr>
      <t xml:space="preserve"> </t>
    </r>
    <r>
      <rPr>
        <sz val="8"/>
        <color theme="1"/>
        <rFont val="Segoe UI"/>
        <family val="2"/>
      </rPr>
      <t xml:space="preserve">პირები </t>
    </r>
  </si>
  <si>
    <t>მოგება ზარალში გადაფასებადი საინვესტიციო ფასიანი ქაღალდები</t>
  </si>
  <si>
    <t>ფასსებით საინვესტიციო ქონებები აისახება საბაზრო ღირებულებით, ხოლო ადგილობრივი ბუღალტრული აღრიცხვის წესების მიხედვით თვითღირებულებით და დარეზერვებით.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</si>
</sst>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41" formatCode="_(* #,##0_);_(* \(#,##0\);_(* &quot;-&quot;_);_(@_)"/>
    <numFmt numFmtId="43" formatCode="_(* #,##0.00_);_(* \(#,##0.00\);_(* &quot;-&quot;??_);_(@_)"/>
    <numFmt numFmtId="164" formatCode="&quot;$&quot;#,##0.00_);[Red]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0.0%"/>
    <numFmt numFmtId="169" formatCode="_-* #,##0.00_-;\-* #,##0.00_-;_-* &quot;-&quot;??_-;_-@_-"/>
    <numFmt numFmtId="170" formatCode="&quot;$&quot;#,##0.00"/>
    <numFmt numFmtId="171" formatCode="[$-409]dd\-mmm\-yy;@"/>
    <numFmt numFmtId="172" formatCode="[$-409]mmm\-yy;@"/>
    <numFmt numFmtId="173" formatCode="_ * #,##0.00_)&quot;F&quot;_ ;_ * \(#,##0.00\)&quot;F&quot;_ ;_ * &quot;-&quot;??_)&quot;F&quot;_ ;_ @_ "/>
    <numFmt numFmtId="174" formatCode="_(* #,##0.0_);_(* \(#,##0.00\);_(* &quot;-&quot;??_);_(@_)"/>
    <numFmt numFmtId="175" formatCode="General_)"/>
    <numFmt numFmtId="176" formatCode="0.000"/>
    <numFmt numFmtId="177" formatCode="&quot;fl&quot;#,##0_);\(&quot;fl&quot;#,##0\)"/>
    <numFmt numFmtId="178" formatCode="&quot;fl&quot;#,##0_);[Red]\(&quot;fl&quot;#,##0\)"/>
    <numFmt numFmtId="179" formatCode="&quot;fl&quot;#,##0.00_);\(&quot;fl&quot;#,##0.00\)"/>
    <numFmt numFmtId="180" formatCode="_-* #,##0.00_$_-;\-* #,##0.00_$_-;_-* &quot;-&quot;??_$_-;_-@_-"/>
    <numFmt numFmtId="181" formatCode="_-* #,##0.00\ _L_a_r_i_-;\-* #,##0.00\ _L_a_r_i_-;_-* &quot;-&quot;??\ _L_a_r_i_-;_-@_-"/>
    <numFmt numFmtId="182" formatCode="[$-409]d\-mmm\-yy;@"/>
    <numFmt numFmtId="183" formatCode="_-* #,##0.00\ _D_M_-;\-* #,##0.00\ _D_M_-;_-* &quot;-&quot;??\ _D_M_-;_-@_-"/>
    <numFmt numFmtId="184" formatCode="&quot;balance  &quot;[$-409]d\-mmm\-yy;@"/>
    <numFmt numFmtId="185" formatCode="mmmm\-yy"/>
    <numFmt numFmtId="186" formatCode="_-* #,##0_ð_._-;\-* #,##0_ð_._-;_-* &quot;-&quot;_ð_._-;_-@_-"/>
    <numFmt numFmtId="187" formatCode="_-* #,##0.00_ð_._-;\-* #,##0.00_ð_._-;_-* &quot;-&quot;??_ð_._-;_-@_-"/>
    <numFmt numFmtId="188" formatCode="&quot;See Note &quot;\ #"/>
    <numFmt numFmtId="189" formatCode="\60\4\7\:"/>
    <numFmt numFmtId="190" formatCode="&quot;p.&quot;#,##0.00;[Red]\-&quot;p.&quot;#,##0.00"/>
    <numFmt numFmtId="191" formatCode="0.00000"/>
    <numFmt numFmtId="192" formatCode="&quot;fl&quot;#,##0.00_);[Red]\(&quot;fl&quot;#,##0.00\)"/>
    <numFmt numFmtId="193" formatCode="_(&quot;fl&quot;* #,##0_);_(&quot;fl&quot;* \(#,##0\);_(&quot;fl&quot;* &quot;-&quot;_);_(@_)"/>
    <numFmt numFmtId="194" formatCode="&quot;Fr.&quot;\ #,##0;[Red]&quot;Fr.&quot;\ \-#,##0"/>
    <numFmt numFmtId="195" formatCode="_(&quot;¤&quot;* #,##0.00_);_(&quot;¤&quot;* \(#,##0.00\);_(&quot;¤&quot;* &quot;-&quot;??_);_(@_)"/>
    <numFmt numFmtId="196" formatCode="#,##0_ ;[Red]\-#,##0\ 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Segoe UI"/>
      <family val="2"/>
    </font>
    <font>
      <sz val="8"/>
      <color rgb="FFFF0000"/>
      <name val="Segoe UI"/>
      <family val="2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71" fontId="13" fillId="36" borderId="0"/>
    <xf numFmtId="172" fontId="13" fillId="36" borderId="0"/>
    <xf numFmtId="171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0" fontId="19" fillId="38" borderId="0" applyNumberFormat="0" applyBorder="0" applyAlignment="0" applyProtection="0"/>
    <xf numFmtId="173" fontId="22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4" fontId="24" fillId="0" borderId="0" applyFill="0" applyBorder="0" applyAlignment="0"/>
    <xf numFmtId="174" fontId="24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5" fontId="24" fillId="0" borderId="0" applyFill="0" applyBorder="0" applyAlignment="0"/>
    <xf numFmtId="176" fontId="24" fillId="0" borderId="0" applyFill="0" applyBorder="0" applyAlignment="0"/>
    <xf numFmtId="177" fontId="24" fillId="0" borderId="0" applyFill="0" applyBorder="0" applyAlignment="0"/>
    <xf numFmtId="178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71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71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72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71" fontId="27" fillId="63" borderId="32" applyNumberFormat="0" applyAlignment="0" applyProtection="0"/>
    <xf numFmtId="172" fontId="27" fillId="63" borderId="32" applyNumberFormat="0" applyAlignment="0" applyProtection="0"/>
    <xf numFmtId="171" fontId="27" fillId="63" borderId="32" applyNumberFormat="0" applyAlignment="0" applyProtection="0"/>
    <xf numFmtId="171" fontId="27" fillId="63" borderId="32" applyNumberFormat="0" applyAlignment="0" applyProtection="0"/>
    <xf numFmtId="172" fontId="27" fillId="63" borderId="32" applyNumberFormat="0" applyAlignment="0" applyProtection="0"/>
    <xf numFmtId="171" fontId="27" fillId="63" borderId="32" applyNumberFormat="0" applyAlignment="0" applyProtection="0"/>
    <xf numFmtId="171" fontId="27" fillId="63" borderId="32" applyNumberFormat="0" applyAlignment="0" applyProtection="0"/>
    <xf numFmtId="172" fontId="27" fillId="63" borderId="32" applyNumberFormat="0" applyAlignment="0" applyProtection="0"/>
    <xf numFmtId="171" fontId="27" fillId="63" borderId="32" applyNumberFormat="0" applyAlignment="0" applyProtection="0"/>
    <xf numFmtId="171" fontId="27" fillId="63" borderId="32" applyNumberFormat="0" applyAlignment="0" applyProtection="0"/>
    <xf numFmtId="172" fontId="27" fillId="63" borderId="32" applyNumberFormat="0" applyAlignment="0" applyProtection="0"/>
    <xf numFmtId="171" fontId="27" fillId="63" borderId="32" applyNumberFormat="0" applyAlignment="0" applyProtection="0"/>
    <xf numFmtId="0" fontId="25" fillId="63" borderId="32" applyNumberFormat="0" applyAlignment="0" applyProtection="0"/>
    <xf numFmtId="0" fontId="28" fillId="64" borderId="33" applyNumberFormat="0" applyAlignment="0" applyProtection="0"/>
    <xf numFmtId="0" fontId="29" fillId="9" borderId="29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0" fontId="28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0" fontId="29" fillId="9" borderId="29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0" fontId="28" fillId="64" borderId="33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Protection="0"/>
    <xf numFmtId="43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75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4" fontId="24" fillId="0" borderId="0" applyFill="0" applyBorder="0" applyAlignment="0"/>
    <xf numFmtId="175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1" fontId="2" fillId="0" borderId="0"/>
    <xf numFmtId="0" fontId="2" fillId="0" borderId="0"/>
    <xf numFmtId="171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5" applyNumberFormat="0" applyAlignment="0" applyProtection="0">
      <alignment horizontal="left" vertical="center"/>
    </xf>
    <xf numFmtId="0" fontId="41" fillId="0" borderId="25" applyNumberFormat="0" applyAlignment="0" applyProtection="0">
      <alignment horizontal="left" vertical="center"/>
    </xf>
    <xf numFmtId="171" fontId="41" fillId="0" borderId="25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71" fontId="41" fillId="0" borderId="7">
      <alignment horizontal="left" vertical="center"/>
    </xf>
    <xf numFmtId="0" fontId="42" fillId="0" borderId="35" applyNumberFormat="0" applyFill="0" applyAlignment="0" applyProtection="0"/>
    <xf numFmtId="172" fontId="42" fillId="0" borderId="35" applyNumberFormat="0" applyFill="0" applyAlignment="0" applyProtection="0"/>
    <xf numFmtId="0" fontId="42" fillId="0" borderId="35" applyNumberFormat="0" applyFill="0" applyAlignment="0" applyProtection="0"/>
    <xf numFmtId="171" fontId="42" fillId="0" borderId="35" applyNumberFormat="0" applyFill="0" applyAlignment="0" applyProtection="0"/>
    <xf numFmtId="171" fontId="42" fillId="0" borderId="35" applyNumberFormat="0" applyFill="0" applyAlignment="0" applyProtection="0"/>
    <xf numFmtId="171" fontId="42" fillId="0" borderId="35" applyNumberFormat="0" applyFill="0" applyAlignment="0" applyProtection="0"/>
    <xf numFmtId="172" fontId="42" fillId="0" borderId="35" applyNumberFormat="0" applyFill="0" applyAlignment="0" applyProtection="0"/>
    <xf numFmtId="171" fontId="42" fillId="0" borderId="35" applyNumberFormat="0" applyFill="0" applyAlignment="0" applyProtection="0"/>
    <xf numFmtId="171" fontId="42" fillId="0" borderId="35" applyNumberFormat="0" applyFill="0" applyAlignment="0" applyProtection="0"/>
    <xf numFmtId="172" fontId="42" fillId="0" borderId="35" applyNumberFormat="0" applyFill="0" applyAlignment="0" applyProtection="0"/>
    <xf numFmtId="171" fontId="42" fillId="0" borderId="35" applyNumberFormat="0" applyFill="0" applyAlignment="0" applyProtection="0"/>
    <xf numFmtId="171" fontId="42" fillId="0" borderId="35" applyNumberFormat="0" applyFill="0" applyAlignment="0" applyProtection="0"/>
    <xf numFmtId="172" fontId="42" fillId="0" borderId="35" applyNumberFormat="0" applyFill="0" applyAlignment="0" applyProtection="0"/>
    <xf numFmtId="171" fontId="42" fillId="0" borderId="35" applyNumberFormat="0" applyFill="0" applyAlignment="0" applyProtection="0"/>
    <xf numFmtId="171" fontId="42" fillId="0" borderId="35" applyNumberFormat="0" applyFill="0" applyAlignment="0" applyProtection="0"/>
    <xf numFmtId="172" fontId="42" fillId="0" borderId="35" applyNumberFormat="0" applyFill="0" applyAlignment="0" applyProtection="0"/>
    <xf numFmtId="171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3" fillId="0" borderId="36" applyNumberFormat="0" applyFill="0" applyAlignment="0" applyProtection="0"/>
    <xf numFmtId="172" fontId="43" fillId="0" borderId="36" applyNumberFormat="0" applyFill="0" applyAlignment="0" applyProtection="0"/>
    <xf numFmtId="0" fontId="43" fillId="0" borderId="36" applyNumberFormat="0" applyFill="0" applyAlignment="0" applyProtection="0"/>
    <xf numFmtId="171" fontId="43" fillId="0" borderId="36" applyNumberFormat="0" applyFill="0" applyAlignment="0" applyProtection="0"/>
    <xf numFmtId="171" fontId="43" fillId="0" borderId="36" applyNumberFormat="0" applyFill="0" applyAlignment="0" applyProtection="0"/>
    <xf numFmtId="171" fontId="43" fillId="0" borderId="36" applyNumberFormat="0" applyFill="0" applyAlignment="0" applyProtection="0"/>
    <xf numFmtId="172" fontId="43" fillId="0" borderId="36" applyNumberFormat="0" applyFill="0" applyAlignment="0" applyProtection="0"/>
    <xf numFmtId="171" fontId="43" fillId="0" borderId="36" applyNumberFormat="0" applyFill="0" applyAlignment="0" applyProtection="0"/>
    <xf numFmtId="171" fontId="43" fillId="0" borderId="36" applyNumberFormat="0" applyFill="0" applyAlignment="0" applyProtection="0"/>
    <xf numFmtId="172" fontId="43" fillId="0" borderId="36" applyNumberFormat="0" applyFill="0" applyAlignment="0" applyProtection="0"/>
    <xf numFmtId="171" fontId="43" fillId="0" borderId="36" applyNumberFormat="0" applyFill="0" applyAlignment="0" applyProtection="0"/>
    <xf numFmtId="171" fontId="43" fillId="0" borderId="36" applyNumberFormat="0" applyFill="0" applyAlignment="0" applyProtection="0"/>
    <xf numFmtId="172" fontId="43" fillId="0" borderId="36" applyNumberFormat="0" applyFill="0" applyAlignment="0" applyProtection="0"/>
    <xf numFmtId="171" fontId="43" fillId="0" borderId="36" applyNumberFormat="0" applyFill="0" applyAlignment="0" applyProtection="0"/>
    <xf numFmtId="171" fontId="43" fillId="0" borderId="36" applyNumberFormat="0" applyFill="0" applyAlignment="0" applyProtection="0"/>
    <xf numFmtId="172" fontId="43" fillId="0" borderId="36" applyNumberFormat="0" applyFill="0" applyAlignment="0" applyProtection="0"/>
    <xf numFmtId="171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172" fontId="44" fillId="0" borderId="37" applyNumberFormat="0" applyFill="0" applyAlignment="0" applyProtection="0"/>
    <xf numFmtId="0" fontId="44" fillId="0" borderId="37" applyNumberFormat="0" applyFill="0" applyAlignment="0" applyProtection="0"/>
    <xf numFmtId="171" fontId="44" fillId="0" borderId="37" applyNumberFormat="0" applyFill="0" applyAlignment="0" applyProtection="0"/>
    <xf numFmtId="0" fontId="44" fillId="0" borderId="37" applyNumberFormat="0" applyFill="0" applyAlignment="0" applyProtection="0"/>
    <xf numFmtId="171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171" fontId="44" fillId="0" borderId="37" applyNumberFormat="0" applyFill="0" applyAlignment="0" applyProtection="0"/>
    <xf numFmtId="172" fontId="44" fillId="0" borderId="37" applyNumberFormat="0" applyFill="0" applyAlignment="0" applyProtection="0"/>
    <xf numFmtId="171" fontId="44" fillId="0" borderId="37" applyNumberFormat="0" applyFill="0" applyAlignment="0" applyProtection="0"/>
    <xf numFmtId="171" fontId="44" fillId="0" borderId="37" applyNumberFormat="0" applyFill="0" applyAlignment="0" applyProtection="0"/>
    <xf numFmtId="172" fontId="44" fillId="0" borderId="37" applyNumberFormat="0" applyFill="0" applyAlignment="0" applyProtection="0"/>
    <xf numFmtId="171" fontId="44" fillId="0" borderId="37" applyNumberFormat="0" applyFill="0" applyAlignment="0" applyProtection="0"/>
    <xf numFmtId="171" fontId="44" fillId="0" borderId="37" applyNumberFormat="0" applyFill="0" applyAlignment="0" applyProtection="0"/>
    <xf numFmtId="172" fontId="44" fillId="0" borderId="37" applyNumberFormat="0" applyFill="0" applyAlignment="0" applyProtection="0"/>
    <xf numFmtId="171" fontId="44" fillId="0" borderId="37" applyNumberFormat="0" applyFill="0" applyAlignment="0" applyProtection="0"/>
    <xf numFmtId="171" fontId="44" fillId="0" borderId="37" applyNumberFormat="0" applyFill="0" applyAlignment="0" applyProtection="0"/>
    <xf numFmtId="172" fontId="44" fillId="0" borderId="37" applyNumberFormat="0" applyFill="0" applyAlignment="0" applyProtection="0"/>
    <xf numFmtId="171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71" fontId="46" fillId="0" borderId="0"/>
    <xf numFmtId="0" fontId="46" fillId="0" borderId="0"/>
    <xf numFmtId="171" fontId="46" fillId="0" borderId="0"/>
    <xf numFmtId="171" fontId="41" fillId="0" borderId="0"/>
    <xf numFmtId="0" fontId="41" fillId="0" borderId="0"/>
    <xf numFmtId="171" fontId="41" fillId="0" borderId="0"/>
    <xf numFmtId="171" fontId="47" fillId="0" borderId="0"/>
    <xf numFmtId="0" fontId="47" fillId="0" borderId="0"/>
    <xf numFmtId="171" fontId="47" fillId="0" borderId="0"/>
    <xf numFmtId="171" fontId="48" fillId="0" borderId="0"/>
    <xf numFmtId="0" fontId="48" fillId="0" borderId="0"/>
    <xf numFmtId="171" fontId="48" fillId="0" borderId="0"/>
    <xf numFmtId="171" fontId="49" fillId="0" borderId="0"/>
    <xf numFmtId="0" fontId="49" fillId="0" borderId="0"/>
    <xf numFmtId="171" fontId="49" fillId="0" borderId="0"/>
    <xf numFmtId="171" fontId="50" fillId="0" borderId="0"/>
    <xf numFmtId="0" fontId="50" fillId="0" borderId="0"/>
    <xf numFmtId="171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51" fillId="0" borderId="0" applyNumberFormat="0" applyFill="0" applyBorder="0" applyAlignment="0" applyProtection="0">
      <alignment vertical="top"/>
      <protection locked="0"/>
    </xf>
    <xf numFmtId="172" fontId="51" fillId="0" borderId="0" applyNumberFormat="0" applyFill="0" applyBorder="0" applyAlignment="0" applyProtection="0">
      <alignment vertical="top"/>
      <protection locked="0"/>
    </xf>
    <xf numFmtId="171" fontId="51" fillId="0" borderId="0" applyNumberFormat="0" applyFill="0" applyBorder="0" applyAlignment="0" applyProtection="0">
      <alignment vertical="top"/>
      <protection locked="0"/>
    </xf>
    <xf numFmtId="171" fontId="52" fillId="0" borderId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71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71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72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71" fontId="55" fillId="42" borderId="32" applyNumberFormat="0" applyAlignment="0" applyProtection="0"/>
    <xf numFmtId="172" fontId="55" fillId="42" borderId="32" applyNumberFormat="0" applyAlignment="0" applyProtection="0"/>
    <xf numFmtId="171" fontId="55" fillId="42" borderId="32" applyNumberFormat="0" applyAlignment="0" applyProtection="0"/>
    <xf numFmtId="171" fontId="55" fillId="42" borderId="32" applyNumberFormat="0" applyAlignment="0" applyProtection="0"/>
    <xf numFmtId="172" fontId="55" fillId="42" borderId="32" applyNumberFormat="0" applyAlignment="0" applyProtection="0"/>
    <xf numFmtId="171" fontId="55" fillId="42" borderId="32" applyNumberFormat="0" applyAlignment="0" applyProtection="0"/>
    <xf numFmtId="171" fontId="55" fillId="42" borderId="32" applyNumberFormat="0" applyAlignment="0" applyProtection="0"/>
    <xf numFmtId="172" fontId="55" fillId="42" borderId="32" applyNumberFormat="0" applyAlignment="0" applyProtection="0"/>
    <xf numFmtId="171" fontId="55" fillId="42" borderId="32" applyNumberFormat="0" applyAlignment="0" applyProtection="0"/>
    <xf numFmtId="171" fontId="55" fillId="42" borderId="32" applyNumberFormat="0" applyAlignment="0" applyProtection="0"/>
    <xf numFmtId="172" fontId="55" fillId="42" borderId="32" applyNumberFormat="0" applyAlignment="0" applyProtection="0"/>
    <xf numFmtId="171" fontId="55" fillId="42" borderId="32" applyNumberFormat="0" applyAlignment="0" applyProtection="0"/>
    <xf numFmtId="0" fontId="53" fillId="42" borderId="32" applyNumberFormat="0" applyAlignment="0" applyProtection="0"/>
    <xf numFmtId="3" fontId="2" fillId="71" borderId="2" applyFont="0">
      <alignment horizontal="right" vertical="center"/>
      <protection locked="0"/>
    </xf>
    <xf numFmtId="174" fontId="24" fillId="0" borderId="0" applyFill="0" applyBorder="0" applyAlignment="0"/>
    <xf numFmtId="175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171" fontId="58" fillId="0" borderId="38" applyNumberFormat="0" applyFill="0" applyAlignment="0" applyProtection="0"/>
    <xf numFmtId="171" fontId="58" fillId="0" borderId="38" applyNumberFormat="0" applyFill="0" applyAlignment="0" applyProtection="0"/>
    <xf numFmtId="172" fontId="58" fillId="0" borderId="38" applyNumberFormat="0" applyFill="0" applyAlignment="0" applyProtection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171" fontId="58" fillId="0" borderId="38" applyNumberFormat="0" applyFill="0" applyAlignment="0" applyProtection="0"/>
    <xf numFmtId="172" fontId="58" fillId="0" borderId="38" applyNumberFormat="0" applyFill="0" applyAlignment="0" applyProtection="0"/>
    <xf numFmtId="171" fontId="58" fillId="0" borderId="38" applyNumberFormat="0" applyFill="0" applyAlignment="0" applyProtection="0"/>
    <xf numFmtId="171" fontId="58" fillId="0" borderId="38" applyNumberFormat="0" applyFill="0" applyAlignment="0" applyProtection="0"/>
    <xf numFmtId="172" fontId="58" fillId="0" borderId="38" applyNumberFormat="0" applyFill="0" applyAlignment="0" applyProtection="0"/>
    <xf numFmtId="171" fontId="58" fillId="0" borderId="38" applyNumberFormat="0" applyFill="0" applyAlignment="0" applyProtection="0"/>
    <xf numFmtId="171" fontId="58" fillId="0" borderId="38" applyNumberFormat="0" applyFill="0" applyAlignment="0" applyProtection="0"/>
    <xf numFmtId="172" fontId="58" fillId="0" borderId="38" applyNumberFormat="0" applyFill="0" applyAlignment="0" applyProtection="0"/>
    <xf numFmtId="171" fontId="58" fillId="0" borderId="38" applyNumberFormat="0" applyFill="0" applyAlignment="0" applyProtection="0"/>
    <xf numFmtId="171" fontId="58" fillId="0" borderId="38" applyNumberFormat="0" applyFill="0" applyAlignment="0" applyProtection="0"/>
    <xf numFmtId="172" fontId="58" fillId="0" borderId="38" applyNumberFormat="0" applyFill="0" applyAlignment="0" applyProtection="0"/>
    <xf numFmtId="171" fontId="58" fillId="0" borderId="38" applyNumberFormat="0" applyFill="0" applyAlignment="0" applyProtection="0"/>
    <xf numFmtId="0" fontId="56" fillId="0" borderId="38" applyNumberFormat="0" applyFill="0" applyAlignment="0" applyProtection="0"/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71" fontId="13" fillId="0" borderId="39"/>
    <xf numFmtId="172" fontId="13" fillId="0" borderId="39"/>
    <xf numFmtId="171" fontId="13" fillId="0" borderId="39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4" fontId="2" fillId="0" borderId="0"/>
    <xf numFmtId="182" fontId="15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4" fillId="0" borderId="0"/>
    <xf numFmtId="0" fontId="64" fillId="0" borderId="0"/>
    <xf numFmtId="0" fontId="63" fillId="0" borderId="0"/>
    <xf numFmtId="182" fontId="15" fillId="0" borderId="0"/>
    <xf numFmtId="182" fontId="2" fillId="0" borderId="0"/>
    <xf numFmtId="182" fontId="2" fillId="0" borderId="0"/>
    <xf numFmtId="0" fontId="2" fillId="0" borderId="0"/>
    <xf numFmtId="0" fontId="2" fillId="0" borderId="0"/>
    <xf numFmtId="182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182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0" fontId="2" fillId="0" borderId="0"/>
    <xf numFmtId="171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2" fillId="0" borderId="0"/>
    <xf numFmtId="182" fontId="2" fillId="0" borderId="0"/>
    <xf numFmtId="171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82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15" fillId="0" borderId="0"/>
    <xf numFmtId="0" fontId="15" fillId="0" borderId="0"/>
    <xf numFmtId="171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5" fillId="0" borderId="0"/>
    <xf numFmtId="171" fontId="15" fillId="0" borderId="0"/>
    <xf numFmtId="0" fontId="15" fillId="0" borderId="0"/>
    <xf numFmtId="0" fontId="15" fillId="0" borderId="0"/>
    <xf numFmtId="0" fontId="2" fillId="0" borderId="0"/>
    <xf numFmtId="182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4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4" fillId="0" borderId="0"/>
    <xf numFmtId="182" fontId="15" fillId="0" borderId="0"/>
    <xf numFmtId="182" fontId="15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5" fillId="0" borderId="0"/>
    <xf numFmtId="182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5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2" fillId="0" borderId="0"/>
    <xf numFmtId="0" fontId="15" fillId="0" borderId="0"/>
    <xf numFmtId="0" fontId="2" fillId="0" borderId="0"/>
    <xf numFmtId="0" fontId="14" fillId="0" borderId="0"/>
    <xf numFmtId="171" fontId="12" fillId="0" borderId="0"/>
    <xf numFmtId="0" fontId="2" fillId="0" borderId="0"/>
    <xf numFmtId="0" fontId="1" fillId="0" borderId="0"/>
    <xf numFmtId="0" fontId="1" fillId="0" borderId="0"/>
    <xf numFmtId="182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82" fontId="2" fillId="0" borderId="0"/>
    <xf numFmtId="0" fontId="15" fillId="0" borderId="0"/>
    <xf numFmtId="0" fontId="15" fillId="0" borderId="0"/>
    <xf numFmtId="171" fontId="12" fillId="0" borderId="0"/>
    <xf numFmtId="0" fontId="52" fillId="0" borderId="0"/>
    <xf numFmtId="0" fontId="2" fillId="0" borderId="0"/>
    <xf numFmtId="171" fontId="12" fillId="0" borderId="0"/>
    <xf numFmtId="0" fontId="1" fillId="0" borderId="0"/>
    <xf numFmtId="182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71" fontId="12" fillId="0" borderId="0"/>
    <xf numFmtId="171" fontId="12" fillId="0" borderId="0"/>
    <xf numFmtId="0" fontId="1" fillId="0" borderId="0"/>
    <xf numFmtId="182" fontId="15" fillId="0" borderId="0"/>
    <xf numFmtId="182" fontId="15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71" fontId="12" fillId="0" borderId="0"/>
    <xf numFmtId="171" fontId="12" fillId="0" borderId="0"/>
    <xf numFmtId="0" fontId="1" fillId="0" borderId="0"/>
    <xf numFmtId="182" fontId="15" fillId="0" borderId="0"/>
    <xf numFmtId="182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5" fillId="0" borderId="0"/>
    <xf numFmtId="182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2" fontId="15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3" fillId="0" borderId="0"/>
    <xf numFmtId="182" fontId="2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82" fontId="13" fillId="0" borderId="0"/>
    <xf numFmtId="0" fontId="5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82" fontId="5" fillId="0" borderId="0"/>
    <xf numFmtId="0" fontId="13" fillId="0" borderId="0"/>
    <xf numFmtId="182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3" fillId="0" borderId="0"/>
    <xf numFmtId="182" fontId="5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71" fontId="13" fillId="0" borderId="0"/>
    <xf numFmtId="0" fontId="63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71" fontId="5" fillId="0" borderId="0"/>
    <xf numFmtId="0" fontId="63" fillId="0" borderId="0"/>
    <xf numFmtId="171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82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82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182" fontId="13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71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31" fillId="0" borderId="0"/>
    <xf numFmtId="0" fontId="2" fillId="0" borderId="0"/>
    <xf numFmtId="0" fontId="63" fillId="0" borderId="0"/>
    <xf numFmtId="171" fontId="31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82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3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3" fillId="0" borderId="0"/>
    <xf numFmtId="0" fontId="2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82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2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1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71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1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67" fillId="0" borderId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71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171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72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72" fontId="2" fillId="0" borderId="0"/>
    <xf numFmtId="0" fontId="2" fillId="73" borderId="40" applyNumberFormat="0" applyFont="0" applyAlignment="0" applyProtection="0"/>
    <xf numFmtId="171" fontId="2" fillId="0" borderId="0"/>
    <xf numFmtId="0" fontId="2" fillId="73" borderId="40" applyNumberFormat="0" applyFont="0" applyAlignment="0" applyProtection="0"/>
    <xf numFmtId="171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72" fontId="2" fillId="0" borderId="0"/>
    <xf numFmtId="171" fontId="2" fillId="0" borderId="0"/>
    <xf numFmtId="0" fontId="2" fillId="73" borderId="40" applyNumberFormat="0" applyFont="0" applyAlignment="0" applyProtection="0"/>
    <xf numFmtId="171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72" fontId="2" fillId="0" borderId="0"/>
    <xf numFmtId="0" fontId="2" fillId="73" borderId="40" applyNumberFormat="0" applyFont="0" applyAlignment="0" applyProtection="0"/>
    <xf numFmtId="171" fontId="2" fillId="0" borderId="0"/>
    <xf numFmtId="0" fontId="2" fillId="73" borderId="40" applyNumberFormat="0" applyFont="0" applyAlignment="0" applyProtection="0"/>
    <xf numFmtId="171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72" fontId="2" fillId="0" borderId="0"/>
    <xf numFmtId="171" fontId="2" fillId="0" borderId="0"/>
    <xf numFmtId="171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68" fillId="0" borderId="0">
      <alignment horizontal="left"/>
    </xf>
    <xf numFmtId="0" fontId="2" fillId="0" borderId="0"/>
    <xf numFmtId="0" fontId="2" fillId="0" borderId="0"/>
    <xf numFmtId="171" fontId="2" fillId="0" borderId="0"/>
    <xf numFmtId="3" fontId="2" fillId="74" borderId="2" applyFont="0">
      <alignment horizontal="right" vertical="center"/>
      <protection locked="0"/>
    </xf>
    <xf numFmtId="171" fontId="69" fillId="0" borderId="0"/>
    <xf numFmtId="0" fontId="69" fillId="0" borderId="0"/>
    <xf numFmtId="171" fontId="69" fillId="0" borderId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71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71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72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71" fontId="72" fillId="63" borderId="41" applyNumberFormat="0" applyAlignment="0" applyProtection="0"/>
    <xf numFmtId="172" fontId="72" fillId="63" borderId="41" applyNumberFormat="0" applyAlignment="0" applyProtection="0"/>
    <xf numFmtId="171" fontId="72" fillId="63" borderId="41" applyNumberFormat="0" applyAlignment="0" applyProtection="0"/>
    <xf numFmtId="171" fontId="72" fillId="63" borderId="41" applyNumberFormat="0" applyAlignment="0" applyProtection="0"/>
    <xf numFmtId="172" fontId="72" fillId="63" borderId="41" applyNumberFormat="0" applyAlignment="0" applyProtection="0"/>
    <xf numFmtId="171" fontId="72" fillId="63" borderId="41" applyNumberFormat="0" applyAlignment="0" applyProtection="0"/>
    <xf numFmtId="171" fontId="72" fillId="63" borderId="41" applyNumberFormat="0" applyAlignment="0" applyProtection="0"/>
    <xf numFmtId="172" fontId="72" fillId="63" borderId="41" applyNumberFormat="0" applyAlignment="0" applyProtection="0"/>
    <xf numFmtId="171" fontId="72" fillId="63" borderId="41" applyNumberFormat="0" applyAlignment="0" applyProtection="0"/>
    <xf numFmtId="171" fontId="72" fillId="63" borderId="41" applyNumberFormat="0" applyAlignment="0" applyProtection="0"/>
    <xf numFmtId="172" fontId="72" fillId="63" borderId="41" applyNumberFormat="0" applyAlignment="0" applyProtection="0"/>
    <xf numFmtId="171" fontId="72" fillId="63" borderId="41" applyNumberFormat="0" applyAlignment="0" applyProtection="0"/>
    <xf numFmtId="0" fontId="70" fillId="63" borderId="41" applyNumberFormat="0" applyAlignment="0" applyProtection="0"/>
    <xf numFmtId="0" fontId="12" fillId="0" borderId="0"/>
    <xf numFmtId="17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4" fillId="0" borderId="0" applyFill="0" applyBorder="0" applyAlignment="0"/>
    <xf numFmtId="175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171" fontId="2" fillId="0" borderId="0"/>
    <xf numFmtId="0" fontId="2" fillId="0" borderId="0"/>
    <xf numFmtId="171" fontId="2" fillId="0" borderId="0"/>
    <xf numFmtId="190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91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71" fontId="12" fillId="0" borderId="0"/>
    <xf numFmtId="171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92" fontId="24" fillId="0" borderId="0" applyFill="0" applyBorder="0" applyAlignment="0"/>
    <xf numFmtId="193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71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71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72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71" fontId="81" fillId="0" borderId="42" applyNumberFormat="0" applyFill="0" applyAlignment="0" applyProtection="0"/>
    <xf numFmtId="172" fontId="81" fillId="0" borderId="42" applyNumberFormat="0" applyFill="0" applyAlignment="0" applyProtection="0"/>
    <xf numFmtId="171" fontId="81" fillId="0" borderId="42" applyNumberFormat="0" applyFill="0" applyAlignment="0" applyProtection="0"/>
    <xf numFmtId="171" fontId="81" fillId="0" borderId="42" applyNumberFormat="0" applyFill="0" applyAlignment="0" applyProtection="0"/>
    <xf numFmtId="172" fontId="81" fillId="0" borderId="42" applyNumberFormat="0" applyFill="0" applyAlignment="0" applyProtection="0"/>
    <xf numFmtId="171" fontId="81" fillId="0" borderId="42" applyNumberFormat="0" applyFill="0" applyAlignment="0" applyProtection="0"/>
    <xf numFmtId="171" fontId="81" fillId="0" borderId="42" applyNumberFormat="0" applyFill="0" applyAlignment="0" applyProtection="0"/>
    <xf numFmtId="172" fontId="81" fillId="0" borderId="42" applyNumberFormat="0" applyFill="0" applyAlignment="0" applyProtection="0"/>
    <xf numFmtId="171" fontId="81" fillId="0" borderId="42" applyNumberFormat="0" applyFill="0" applyAlignment="0" applyProtection="0"/>
    <xf numFmtId="171" fontId="81" fillId="0" borderId="42" applyNumberFormat="0" applyFill="0" applyAlignment="0" applyProtection="0"/>
    <xf numFmtId="172" fontId="81" fillId="0" borderId="42" applyNumberFormat="0" applyFill="0" applyAlignment="0" applyProtection="0"/>
    <xf numFmtId="171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12" fillId="0" borderId="43"/>
    <xf numFmtId="188" fontId="68" fillId="0" borderId="0">
      <alignment horizontal="left"/>
    </xf>
    <xf numFmtId="0" fontId="2" fillId="0" borderId="0"/>
    <xf numFmtId="0" fontId="2" fillId="0" borderId="0"/>
    <xf numFmtId="171" fontId="2" fillId="0" borderId="0"/>
    <xf numFmtId="171" fontId="2" fillId="0" borderId="0">
      <alignment horizontal="center" textRotation="90"/>
    </xf>
    <xf numFmtId="0" fontId="2" fillId="0" borderId="0">
      <alignment horizontal="center" textRotation="90"/>
    </xf>
    <xf numFmtId="171" fontId="2" fillId="0" borderId="0">
      <alignment horizontal="center" textRotation="90"/>
    </xf>
    <xf numFmtId="194" fontId="13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165" fontId="85" fillId="0" borderId="0" applyFont="0" applyFill="0" applyBorder="0" applyAlignment="0" applyProtection="0"/>
    <xf numFmtId="166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0" fontId="6" fillId="0" borderId="0" xfId="8" applyFont="1" applyFill="1" applyBorder="1" applyProtection="1"/>
    <xf numFmtId="0" fontId="3" fillId="0" borderId="0" xfId="0" applyFont="1" applyBorder="1"/>
    <xf numFmtId="0" fontId="3" fillId="0" borderId="0" xfId="0" applyFont="1" applyAlignment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2" borderId="2" xfId="0" applyFont="1" applyFill="1" applyBorder="1"/>
    <xf numFmtId="0" fontId="88" fillId="0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89" fillId="0" borderId="2" xfId="0" applyFont="1" applyBorder="1" applyAlignment="1">
      <alignment horizontal="left" vertical="center" wrapText="1" indent="2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/>
    <xf numFmtId="170" fontId="3" fillId="0" borderId="0" xfId="0" applyNumberFormat="1" applyFont="1" applyAlignment="1">
      <alignment textRotation="90" wrapText="1"/>
    </xf>
    <xf numFmtId="0" fontId="0" fillId="0" borderId="0" xfId="0" applyFont="1"/>
    <xf numFmtId="0" fontId="3" fillId="0" borderId="2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90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7" xfId="0" applyFont="1" applyBorder="1"/>
    <xf numFmtId="0" fontId="9" fillId="0" borderId="18" xfId="0" applyFont="1" applyBorder="1" applyAlignment="1">
      <alignment vertical="center" wrapText="1"/>
    </xf>
    <xf numFmtId="0" fontId="3" fillId="0" borderId="48" xfId="0" applyFont="1" applyBorder="1"/>
    <xf numFmtId="0" fontId="3" fillId="0" borderId="18" xfId="0" applyFont="1" applyBorder="1"/>
    <xf numFmtId="0" fontId="3" fillId="0" borderId="50" xfId="0" applyFont="1" applyBorder="1"/>
    <xf numFmtId="0" fontId="3" fillId="0" borderId="12" xfId="0" applyFont="1" applyBorder="1"/>
    <xf numFmtId="0" fontId="3" fillId="0" borderId="17" xfId="0" applyFont="1" applyBorder="1"/>
    <xf numFmtId="0" fontId="3" fillId="0" borderId="4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70" fontId="3" fillId="0" borderId="8" xfId="0" applyNumberFormat="1" applyFont="1" applyFill="1" applyBorder="1" applyAlignment="1">
      <alignment horizontal="center" vertical="center" textRotation="90" wrapText="1"/>
    </xf>
    <xf numFmtId="170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170" fontId="3" fillId="0" borderId="15" xfId="0" applyNumberFormat="1" applyFont="1" applyFill="1" applyBorder="1" applyAlignment="1">
      <alignment horizontal="center" vertical="center" textRotation="90" wrapText="1"/>
    </xf>
    <xf numFmtId="0" fontId="3" fillId="0" borderId="18" xfId="0" applyFont="1" applyFill="1" applyBorder="1"/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0" fontId="6" fillId="0" borderId="14" xfId="8" applyFont="1" applyFill="1" applyBorder="1" applyProtection="1"/>
    <xf numFmtId="0" fontId="6" fillId="0" borderId="14" xfId="8" applyFont="1" applyFill="1" applyBorder="1" applyAlignment="1" applyProtection="1"/>
    <xf numFmtId="0" fontId="6" fillId="0" borderId="17" xfId="8" applyFont="1" applyFill="1" applyBorder="1" applyAlignment="1" applyProtection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/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left"/>
    </xf>
    <xf numFmtId="0" fontId="10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0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1" fillId="0" borderId="0" xfId="0" applyFont="1" applyBorder="1"/>
    <xf numFmtId="0" fontId="7" fillId="0" borderId="2" xfId="12" applyFill="1" applyBorder="1" applyAlignment="1" applyProtection="1"/>
    <xf numFmtId="0" fontId="0" fillId="0" borderId="0" xfId="0" applyFill="1" applyBorder="1"/>
    <xf numFmtId="0" fontId="92" fillId="0" borderId="2" xfId="20955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3" fillId="0" borderId="2" xfId="12" applyFont="1" applyFill="1" applyBorder="1" applyAlignment="1" applyProtection="1"/>
    <xf numFmtId="0" fontId="93" fillId="0" borderId="2" xfId="12" applyFont="1" applyFill="1" applyBorder="1" applyAlignment="1" applyProtection="1">
      <alignment horizontal="left" vertical="center" wrapText="1"/>
    </xf>
    <xf numFmtId="0" fontId="4" fillId="35" borderId="20" xfId="0" applyFont="1" applyFill="1" applyBorder="1"/>
    <xf numFmtId="0" fontId="4" fillId="35" borderId="18" xfId="0" applyFont="1" applyFill="1" applyBorder="1"/>
    <xf numFmtId="0" fontId="3" fillId="0" borderId="14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94" fillId="0" borderId="0" xfId="20955" applyFont="1" applyFill="1" applyBorder="1" applyAlignment="1" applyProtection="1">
      <alignment horizontal="left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 indent="3"/>
    </xf>
    <xf numFmtId="0" fontId="9" fillId="0" borderId="18" xfId="0" applyFont="1" applyFill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5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45" xfId="0" applyFont="1" applyBorder="1"/>
    <xf numFmtId="0" fontId="3" fillId="0" borderId="0" xfId="0" applyFont="1" applyFill="1"/>
    <xf numFmtId="0" fontId="95" fillId="0" borderId="54" xfId="20955" applyFont="1" applyFill="1" applyBorder="1" applyAlignment="1" applyProtection="1"/>
    <xf numFmtId="0" fontId="95" fillId="0" borderId="4" xfId="20955" applyFont="1" applyFill="1" applyBorder="1" applyAlignment="1" applyProtection="1"/>
    <xf numFmtId="0" fontId="4" fillId="0" borderId="0" xfId="0" applyFont="1" applyFill="1"/>
    <xf numFmtId="0" fontId="3" fillId="0" borderId="11" xfId="0" applyFont="1" applyFill="1" applyBorder="1"/>
    <xf numFmtId="0" fontId="3" fillId="0" borderId="48" xfId="0" applyFont="1" applyFill="1" applyBorder="1" applyAlignment="1">
      <alignment horizontal="center"/>
    </xf>
    <xf numFmtId="196" fontId="4" fillId="75" borderId="15" xfId="0" applyNumberFormat="1" applyFont="1" applyFill="1" applyBorder="1" applyAlignment="1">
      <alignment horizontal="center" vertical="center"/>
    </xf>
    <xf numFmtId="196" fontId="4" fillId="35" borderId="18" xfId="0" applyNumberFormat="1" applyFont="1" applyFill="1" applyBorder="1" applyAlignment="1">
      <alignment horizontal="center" vertical="center"/>
    </xf>
    <xf numFmtId="196" fontId="4" fillId="35" borderId="19" xfId="0" applyNumberFormat="1" applyFont="1" applyFill="1" applyBorder="1" applyAlignment="1">
      <alignment horizontal="center" vertical="center"/>
    </xf>
    <xf numFmtId="0" fontId="3" fillId="0" borderId="14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6" fontId="3" fillId="0" borderId="2" xfId="0" applyNumberFormat="1" applyFont="1" applyBorder="1" applyAlignment="1" applyProtection="1">
      <alignment horizontal="center" vertical="center"/>
      <protection locked="0"/>
    </xf>
    <xf numFmtId="196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19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196" fontId="4" fillId="35" borderId="15" xfId="0" applyNumberFormat="1" applyFont="1" applyFill="1" applyBorder="1" applyAlignment="1">
      <alignment horizontal="center" vertical="center"/>
    </xf>
    <xf numFmtId="196" fontId="3" fillId="0" borderId="2" xfId="0" applyNumberFormat="1" applyFont="1" applyBorder="1" applyAlignment="1" applyProtection="1">
      <alignment horizontal="center"/>
      <protection locked="0"/>
    </xf>
    <xf numFmtId="196" fontId="3" fillId="0" borderId="0" xfId="0" applyNumberFormat="1" applyFont="1" applyBorder="1" applyProtection="1">
      <protection locked="0"/>
    </xf>
    <xf numFmtId="196" fontId="3" fillId="0" borderId="15" xfId="0" applyNumberFormat="1" applyFont="1" applyBorder="1" applyProtection="1">
      <protection locked="0"/>
    </xf>
    <xf numFmtId="196" fontId="3" fillId="0" borderId="18" xfId="0" applyNumberFormat="1" applyFont="1" applyBorder="1" applyProtection="1">
      <protection locked="0"/>
    </xf>
    <xf numFmtId="196" fontId="3" fillId="0" borderId="19" xfId="0" applyNumberFormat="1" applyFont="1" applyBorder="1" applyProtection="1">
      <protection locked="0"/>
    </xf>
    <xf numFmtId="196" fontId="3" fillId="35" borderId="18" xfId="0" applyNumberFormat="1" applyFont="1" applyFill="1" applyBorder="1"/>
    <xf numFmtId="196" fontId="3" fillId="35" borderId="19" xfId="0" applyNumberFormat="1" applyFont="1" applyFill="1" applyBorder="1"/>
    <xf numFmtId="196" fontId="10" fillId="35" borderId="2" xfId="0" applyNumberFormat="1" applyFont="1" applyFill="1" applyBorder="1" applyAlignment="1">
      <alignment vertical="center" wrapText="1"/>
    </xf>
    <xf numFmtId="196" fontId="10" fillId="35" borderId="15" xfId="0" applyNumberFormat="1" applyFont="1" applyFill="1" applyBorder="1" applyAlignment="1">
      <alignment vertical="center" wrapText="1"/>
    </xf>
    <xf numFmtId="196" fontId="10" fillId="35" borderId="15" xfId="0" applyNumberFormat="1" applyFont="1" applyFill="1" applyBorder="1" applyAlignment="1">
      <alignment horizontal="right" vertical="center" wrapText="1"/>
    </xf>
    <xf numFmtId="196" fontId="10" fillId="35" borderId="19" xfId="0" applyNumberFormat="1" applyFont="1" applyFill="1" applyBorder="1" applyAlignment="1">
      <alignment horizontal="right" vertical="center" wrapText="1"/>
    </xf>
    <xf numFmtId="196" fontId="10" fillId="0" borderId="2" xfId="0" applyNumberFormat="1" applyFont="1" applyBorder="1" applyAlignment="1" applyProtection="1">
      <alignment vertical="center" wrapText="1"/>
      <protection locked="0"/>
    </xf>
    <xf numFmtId="196" fontId="10" fillId="0" borderId="15" xfId="0" applyNumberFormat="1" applyFont="1" applyBorder="1" applyAlignment="1" applyProtection="1">
      <alignment vertical="center" wrapText="1"/>
      <protection locked="0"/>
    </xf>
    <xf numFmtId="196" fontId="10" fillId="0" borderId="15" xfId="0" applyNumberFormat="1" applyFont="1" applyBorder="1" applyAlignment="1" applyProtection="1">
      <alignment horizontal="center" vertical="center" wrapText="1"/>
      <protection locked="0"/>
    </xf>
    <xf numFmtId="196" fontId="3" fillId="35" borderId="2" xfId="0" applyNumberFormat="1" applyFont="1" applyFill="1" applyBorder="1"/>
    <xf numFmtId="196" fontId="3" fillId="0" borderId="1" xfId="0" applyNumberFormat="1" applyFont="1" applyBorder="1" applyProtection="1">
      <protection locked="0"/>
    </xf>
    <xf numFmtId="196" fontId="3" fillId="0" borderId="53" xfId="0" applyNumberFormat="1" applyFont="1" applyBorder="1" applyProtection="1">
      <protection locked="0"/>
    </xf>
    <xf numFmtId="196" fontId="10" fillId="35" borderId="8" xfId="0" applyNumberFormat="1" applyFont="1" applyFill="1" applyBorder="1" applyAlignment="1">
      <alignment horizontal="right" vertical="center" wrapText="1"/>
    </xf>
    <xf numFmtId="196" fontId="10" fillId="35" borderId="18" xfId="0" applyNumberFormat="1" applyFont="1" applyFill="1" applyBorder="1" applyAlignment="1">
      <alignment vertical="center" wrapText="1"/>
    </xf>
    <xf numFmtId="196" fontId="10" fillId="35" borderId="19" xfId="0" applyNumberFormat="1" applyFont="1" applyFill="1" applyBorder="1" applyAlignment="1">
      <alignment vertical="center" wrapText="1"/>
    </xf>
    <xf numFmtId="196" fontId="9" fillId="0" borderId="8" xfId="0" applyNumberFormat="1" applyFont="1" applyBorder="1" applyAlignment="1" applyProtection="1">
      <alignment horizontal="center" vertical="center" wrapText="1"/>
      <protection locked="0"/>
    </xf>
    <xf numFmtId="196" fontId="9" fillId="0" borderId="2" xfId="0" applyNumberFormat="1" applyFont="1" applyBorder="1" applyAlignment="1" applyProtection="1">
      <alignment horizontal="center" vertical="center" wrapText="1"/>
      <protection locked="0"/>
    </xf>
    <xf numFmtId="196" fontId="9" fillId="0" borderId="15" xfId="0" applyNumberFormat="1" applyFont="1" applyBorder="1" applyAlignment="1" applyProtection="1">
      <alignment horizontal="center" vertical="center" wrapText="1"/>
      <protection locked="0"/>
    </xf>
    <xf numFmtId="196" fontId="3" fillId="35" borderId="2" xfId="0" applyNumberFormat="1" applyFont="1" applyFill="1" applyBorder="1" applyAlignment="1">
      <alignment horizontal="center" vertical="center"/>
    </xf>
    <xf numFmtId="196" fontId="3" fillId="35" borderId="2" xfId="0" applyNumberFormat="1" applyFont="1" applyFill="1" applyBorder="1" applyAlignment="1">
      <alignment horizontal="center" vertical="center" wrapText="1"/>
    </xf>
    <xf numFmtId="196" fontId="3" fillId="35" borderId="15" xfId="0" applyNumberFormat="1" applyFont="1" applyFill="1" applyBorder="1" applyAlignment="1">
      <alignment horizontal="center" vertical="center"/>
    </xf>
    <xf numFmtId="196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96" fontId="3" fillId="0" borderId="0" xfId="0" applyNumberFormat="1" applyFont="1"/>
    <xf numFmtId="172" fontId="13" fillId="36" borderId="0" xfId="15" applyBorder="1"/>
    <xf numFmtId="172" fontId="13" fillId="36" borderId="49" xfId="15" applyBorder="1"/>
    <xf numFmtId="0" fontId="3" fillId="0" borderId="18" xfId="0" applyFont="1" applyBorder="1" applyAlignment="1">
      <alignment horizontal="right" wrapText="1"/>
    </xf>
    <xf numFmtId="196" fontId="3" fillId="35" borderId="18" xfId="0" applyNumberFormat="1" applyFont="1" applyFill="1" applyBorder="1" applyAlignment="1">
      <alignment horizontal="center" vertical="center"/>
    </xf>
    <xf numFmtId="196" fontId="3" fillId="35" borderId="19" xfId="0" applyNumberFormat="1" applyFont="1" applyFill="1" applyBorder="1" applyAlignment="1">
      <alignment horizontal="center" vertical="center"/>
    </xf>
    <xf numFmtId="167" fontId="3" fillId="0" borderId="2" xfId="20956" applyNumberFormat="1" applyFont="1" applyBorder="1" applyAlignment="1" applyProtection="1">
      <alignment horizontal="center" vertical="center"/>
      <protection locked="0"/>
    </xf>
    <xf numFmtId="167" fontId="3" fillId="0" borderId="2" xfId="20956" applyNumberFormat="1" applyFont="1" applyBorder="1" applyProtection="1">
      <protection locked="0"/>
    </xf>
    <xf numFmtId="167" fontId="3" fillId="0" borderId="2" xfId="20956" applyNumberFormat="1" applyFont="1" applyFill="1" applyBorder="1" applyAlignment="1" applyProtection="1">
      <alignment horizontal="center" vertical="center"/>
      <protection locked="0"/>
    </xf>
    <xf numFmtId="167" fontId="4" fillId="0" borderId="2" xfId="20956" applyNumberFormat="1" applyFont="1" applyBorder="1" applyAlignment="1" applyProtection="1">
      <alignment horizontal="center" vertical="center" wrapText="1"/>
      <protection locked="0"/>
    </xf>
    <xf numFmtId="167" fontId="4" fillId="0" borderId="4" xfId="20956" applyNumberFormat="1" applyFont="1" applyBorder="1" applyAlignment="1" applyProtection="1">
      <alignment horizontal="center" vertical="center" wrapText="1"/>
      <protection locked="0"/>
    </xf>
    <xf numFmtId="167" fontId="3" fillId="0" borderId="2" xfId="20956" applyNumberFormat="1" applyFont="1" applyBorder="1" applyAlignment="1" applyProtection="1">
      <alignment horizontal="center"/>
      <protection locked="0"/>
    </xf>
    <xf numFmtId="167" fontId="3" fillId="0" borderId="4" xfId="20956" applyNumberFormat="1" applyFont="1" applyBorder="1" applyAlignment="1" applyProtection="1">
      <alignment horizontal="center"/>
      <protection locked="0"/>
    </xf>
    <xf numFmtId="167" fontId="3" fillId="0" borderId="4" xfId="20956" applyNumberFormat="1" applyFont="1" applyBorder="1" applyProtection="1">
      <protection locked="0"/>
    </xf>
    <xf numFmtId="167" fontId="3" fillId="0" borderId="4" xfId="20956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>
      <alignment horizontal="left" vertical="center" wrapText="1"/>
    </xf>
    <xf numFmtId="167" fontId="3" fillId="0" borderId="2" xfId="20956" applyNumberFormat="1" applyFont="1" applyBorder="1" applyAlignment="1" applyProtection="1">
      <alignment wrapText="1"/>
      <protection locked="0"/>
    </xf>
    <xf numFmtId="196" fontId="3" fillId="0" borderId="2" xfId="0" applyNumberFormat="1" applyFont="1" applyBorder="1" applyAlignment="1" applyProtection="1">
      <alignment wrapText="1"/>
      <protection locked="0"/>
    </xf>
    <xf numFmtId="3" fontId="3" fillId="0" borderId="0" xfId="0" applyNumberFormat="1" applyFont="1"/>
    <xf numFmtId="167" fontId="96" fillId="0" borderId="2" xfId="20956" applyNumberFormat="1" applyFont="1" applyBorder="1"/>
    <xf numFmtId="167" fontId="96" fillId="0" borderId="18" xfId="20956" applyNumberFormat="1" applyFont="1" applyBorder="1"/>
    <xf numFmtId="0" fontId="3" fillId="0" borderId="0" xfId="0" applyFont="1" applyFill="1" applyAlignment="1">
      <alignment horizontal="right"/>
    </xf>
    <xf numFmtId="14" fontId="6" fillId="0" borderId="0" xfId="8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left"/>
    </xf>
    <xf numFmtId="14" fontId="6" fillId="0" borderId="0" xfId="8" applyNumberFormat="1" applyFont="1" applyFill="1" applyBorder="1" applyAlignment="1" applyProtection="1">
      <alignment horizontal="left"/>
    </xf>
    <xf numFmtId="0" fontId="97" fillId="0" borderId="12" xfId="0" applyFont="1" applyBorder="1" applyAlignment="1">
      <alignment horizontal="left" vertical="center" wrapText="1"/>
    </xf>
    <xf numFmtId="0" fontId="97" fillId="0" borderId="13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right"/>
    </xf>
    <xf numFmtId="196" fontId="96" fillId="0" borderId="2" xfId="0" applyNumberFormat="1" applyFont="1" applyBorder="1" applyProtection="1">
      <protection locked="0"/>
    </xf>
    <xf numFmtId="196" fontId="96" fillId="0" borderId="15" xfId="0" applyNumberFormat="1" applyFont="1" applyBorder="1" applyProtection="1">
      <protection locked="0"/>
    </xf>
    <xf numFmtId="196" fontId="96" fillId="0" borderId="18" xfId="0" applyNumberFormat="1" applyFont="1" applyBorder="1" applyProtection="1">
      <protection locked="0"/>
    </xf>
    <xf numFmtId="196" fontId="96" fillId="0" borderId="19" xfId="0" applyNumberFormat="1" applyFont="1" applyBorder="1" applyProtection="1">
      <protection locked="0"/>
    </xf>
    <xf numFmtId="14" fontId="0" fillId="0" borderId="0" xfId="0" applyNumberFormat="1" applyFont="1" applyBorder="1"/>
    <xf numFmtId="196" fontId="3" fillId="35" borderId="2" xfId="0" applyNumberFormat="1" applyFont="1" applyFill="1" applyBorder="1" applyAlignment="1">
      <alignment vertical="center" wrapText="1"/>
    </xf>
    <xf numFmtId="196" fontId="3" fillId="0" borderId="2" xfId="0" applyNumberFormat="1" applyFont="1" applyBorder="1" applyAlignment="1" applyProtection="1">
      <alignment vertical="center" wrapText="1"/>
      <protection locked="0"/>
    </xf>
    <xf numFmtId="196" fontId="3" fillId="0" borderId="2" xfId="0" applyNumberFormat="1" applyFont="1" applyBorder="1" applyAlignment="1" applyProtection="1">
      <alignment horizontal="center" vertical="center" wrapText="1"/>
      <protection locked="0"/>
    </xf>
    <xf numFmtId="196" fontId="3" fillId="0" borderId="2" xfId="0" applyNumberFormat="1" applyFont="1" applyBorder="1" applyAlignment="1" applyProtection="1">
      <alignment horizontal="right" vertical="center" wrapText="1"/>
      <protection locked="0"/>
    </xf>
    <xf numFmtId="196" fontId="3" fillId="35" borderId="18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3" xfId="8" applyFont="1" applyFill="1" applyBorder="1" applyAlignment="1" applyProtection="1">
      <alignment horizontal="center"/>
    </xf>
    <xf numFmtId="0" fontId="6" fillId="0" borderId="45" xfId="8" applyFont="1" applyFill="1" applyBorder="1" applyAlignment="1" applyProtection="1">
      <alignment horizontal="center"/>
    </xf>
    <xf numFmtId="196" fontId="3" fillId="3" borderId="9" xfId="0" applyNumberFormat="1" applyFont="1" applyFill="1" applyBorder="1" applyAlignment="1">
      <alignment horizontal="center"/>
    </xf>
    <xf numFmtId="196" fontId="3" fillId="3" borderId="24" xfId="0" applyNumberFormat="1" applyFont="1" applyFill="1" applyBorder="1" applyAlignment="1">
      <alignment horizontal="center"/>
    </xf>
    <xf numFmtId="196" fontId="3" fillId="3" borderId="46" xfId="0" applyNumberFormat="1" applyFont="1" applyFill="1" applyBorder="1" applyAlignment="1">
      <alignment horizontal="center"/>
    </xf>
    <xf numFmtId="196" fontId="3" fillId="3" borderId="49" xfId="0" applyNumberFormat="1" applyFont="1" applyFill="1" applyBorder="1" applyAlignment="1">
      <alignment horizontal="center"/>
    </xf>
    <xf numFmtId="196" fontId="3" fillId="3" borderId="44" xfId="0" applyNumberFormat="1" applyFont="1" applyFill="1" applyBorder="1" applyAlignment="1">
      <alignment horizontal="center"/>
    </xf>
    <xf numFmtId="196" fontId="3" fillId="3" borderId="5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1"/>
  <sheetViews>
    <sheetView tabSelected="1" workbookViewId="0">
      <selection activeCell="C1" sqref="C1"/>
    </sheetView>
  </sheetViews>
  <sheetFormatPr defaultRowHeight="15"/>
  <cols>
    <col min="1" max="1" width="9.7109375" style="125" bestFit="1" customWidth="1"/>
    <col min="2" max="2" width="128.7109375" style="101" bestFit="1" customWidth="1"/>
    <col min="3" max="3" width="10.7109375" bestFit="1" customWidth="1"/>
  </cols>
  <sheetData>
    <row r="1" spans="1:3" s="1" customFormat="1">
      <c r="A1" s="123" t="s">
        <v>146</v>
      </c>
      <c r="B1" s="102" t="s">
        <v>122</v>
      </c>
      <c r="C1" s="206">
        <v>44196</v>
      </c>
    </row>
    <row r="2" spans="1:3" s="103" customFormat="1">
      <c r="A2" s="124">
        <v>20</v>
      </c>
      <c r="B2" s="100" t="s">
        <v>124</v>
      </c>
    </row>
    <row r="3" spans="1:3" s="103" customFormat="1">
      <c r="A3" s="124">
        <v>21</v>
      </c>
      <c r="B3" s="100" t="s">
        <v>93</v>
      </c>
    </row>
    <row r="4" spans="1:3" s="103" customFormat="1">
      <c r="A4" s="124">
        <v>22</v>
      </c>
      <c r="B4" s="105" t="s">
        <v>134</v>
      </c>
    </row>
    <row r="5" spans="1:3" s="103" customFormat="1">
      <c r="A5" s="124">
        <v>23</v>
      </c>
      <c r="B5" s="105" t="s">
        <v>117</v>
      </c>
    </row>
    <row r="6" spans="1:3" s="103" customFormat="1">
      <c r="A6" s="124">
        <v>24</v>
      </c>
      <c r="B6" s="100" t="s">
        <v>132</v>
      </c>
    </row>
    <row r="7" spans="1:3" s="103" customFormat="1">
      <c r="A7" s="124">
        <v>25</v>
      </c>
      <c r="B7" s="104" t="s">
        <v>118</v>
      </c>
    </row>
    <row r="8" spans="1:3" s="103" customFormat="1">
      <c r="A8" s="124">
        <v>26</v>
      </c>
      <c r="B8" s="104" t="s">
        <v>120</v>
      </c>
    </row>
    <row r="9" spans="1:3" s="103" customFormat="1">
      <c r="A9" s="124">
        <v>27</v>
      </c>
      <c r="B9" s="104" t="s">
        <v>119</v>
      </c>
    </row>
    <row r="10" spans="1:3" s="1" customFormat="1">
      <c r="A10" s="126"/>
      <c r="B10" s="101"/>
      <c r="C10" s="99"/>
    </row>
    <row r="11" spans="1:3" s="1" customFormat="1" ht="45">
      <c r="A11" s="126"/>
      <c r="B11" s="111" t="s">
        <v>160</v>
      </c>
      <c r="C11" s="99"/>
    </row>
  </sheetData>
  <hyperlinks>
    <hyperlink ref="B6" location="'24. Rem1'!A1" display="ფინანსური წლის განმავლობაში გაცემული ანაზღაურება"/>
    <hyperlink ref="B7" location="'25. Rem 2'!A1" display="ცხრილი 25: განსაკუთრებული გადახდები"/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  <hyperlink ref="B3" location="'21. LI4'!A1" display="კონსოლიდაცია საწარმოების მიხედვით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/>
    <hyperlink ref="B4" location="'22. OR1'!A1" display="ცხრილი 22: ინფორმაცია ისტორიული დანარგების მოცულობის შესახებ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249977111117893"/>
  </sheetPr>
  <dimension ref="A1:T63"/>
  <sheetViews>
    <sheetView zoomScaleNormal="100" workbookViewId="0">
      <pane xSplit="1" ySplit="4" topLeftCell="B50" activePane="bottomRight" state="frozen"/>
      <selection activeCell="L18" sqref="L18"/>
      <selection pane="topRight" activeCell="L18" sqref="L18"/>
      <selection pane="bottomLeft" activeCell="L18" sqref="L18"/>
      <selection pane="bottomRight" activeCell="D63" sqref="D63"/>
    </sheetView>
  </sheetViews>
  <sheetFormatPr defaultRowHeight="15"/>
  <cols>
    <col min="1" max="1" width="47" style="3" customWidth="1"/>
    <col min="2" max="2" width="43.28515625" style="3" customWidth="1"/>
    <col min="3" max="3" width="29.7109375" style="3" customWidth="1"/>
    <col min="4" max="4" width="38.5703125" style="3" customWidth="1"/>
    <col min="5" max="5" width="29.5703125" style="3" customWidth="1"/>
    <col min="6" max="6" width="34" style="3" customWidth="1"/>
    <col min="7" max="7" width="15.7109375" style="3" customWidth="1"/>
    <col min="8" max="8" width="12" style="3" customWidth="1"/>
    <col min="9" max="9" width="14.85546875" style="3" customWidth="1"/>
    <col min="10" max="10" width="12" style="3" customWidth="1"/>
    <col min="11" max="11" width="14.140625" style="3" customWidth="1"/>
    <col min="12" max="12" width="13.7109375" style="3" customWidth="1"/>
    <col min="13" max="13" width="12.85546875" style="3" customWidth="1"/>
    <col min="14" max="14" width="14.85546875" style="3" customWidth="1"/>
    <col min="15" max="16" width="13.7109375" style="3" customWidth="1"/>
    <col min="17" max="17" width="10.7109375" style="3" customWidth="1"/>
    <col min="18" max="18" width="12" style="3" customWidth="1"/>
    <col min="19" max="19" width="11.5703125" style="3" customWidth="1"/>
    <col min="20" max="20" width="13.7109375" style="3" customWidth="1"/>
  </cols>
  <sheetData>
    <row r="1" spans="1:20" ht="15.75">
      <c r="A1" s="7" t="s">
        <v>57</v>
      </c>
      <c r="B1" s="195" t="s">
        <v>184</v>
      </c>
    </row>
    <row r="2" spans="1:20" s="10" customFormat="1" ht="15.75" customHeight="1">
      <c r="A2" s="10" t="s">
        <v>58</v>
      </c>
      <c r="B2" s="196">
        <f>Info!C1</f>
        <v>44196</v>
      </c>
    </row>
    <row r="3" spans="1:20">
      <c r="A3" s="71"/>
      <c r="B3" s="128"/>
      <c r="C3" s="44"/>
      <c r="D3" s="44"/>
      <c r="E3" s="11"/>
      <c r="F3" s="20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1:20" ht="15.75" thickBot="1">
      <c r="A4" s="130" t="s">
        <v>147</v>
      </c>
      <c r="B4" s="131" t="s">
        <v>123</v>
      </c>
      <c r="C4" s="44"/>
      <c r="D4" s="44"/>
      <c r="E4" s="11"/>
      <c r="F4" s="20"/>
    </row>
    <row r="5" spans="1:20" s="47" customFormat="1">
      <c r="A5" s="132"/>
      <c r="B5" s="133" t="s">
        <v>0</v>
      </c>
      <c r="C5" s="74" t="s">
        <v>1</v>
      </c>
      <c r="D5" s="75" t="s">
        <v>2</v>
      </c>
      <c r="E5" s="63" t="s">
        <v>3</v>
      </c>
      <c r="F5" s="63" t="s">
        <v>4</v>
      </c>
      <c r="G5" s="214" t="s">
        <v>8</v>
      </c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5"/>
    </row>
    <row r="6" spans="1:20" s="47" customFormat="1" ht="16.899999999999999" customHeight="1">
      <c r="A6" s="223"/>
      <c r="B6" s="225" t="s">
        <v>81</v>
      </c>
      <c r="C6" s="219" t="s">
        <v>80</v>
      </c>
      <c r="D6" s="219" t="s">
        <v>128</v>
      </c>
      <c r="E6" s="219" t="s">
        <v>73</v>
      </c>
      <c r="F6" s="219" t="s">
        <v>77</v>
      </c>
      <c r="G6" s="226" t="s">
        <v>76</v>
      </c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8"/>
    </row>
    <row r="7" spans="1:20" s="47" customFormat="1" ht="14.45" customHeight="1">
      <c r="A7" s="223"/>
      <c r="B7" s="225"/>
      <c r="C7" s="219"/>
      <c r="D7" s="219"/>
      <c r="E7" s="219"/>
      <c r="F7" s="219"/>
      <c r="G7" s="68">
        <v>1</v>
      </c>
      <c r="H7" s="6">
        <v>2</v>
      </c>
      <c r="I7" s="6">
        <v>3</v>
      </c>
      <c r="J7" s="6">
        <v>4</v>
      </c>
      <c r="K7" s="6">
        <v>5</v>
      </c>
      <c r="L7" s="6">
        <v>6.1</v>
      </c>
      <c r="M7" s="6">
        <v>6.2</v>
      </c>
      <c r="N7" s="6">
        <v>6</v>
      </c>
      <c r="O7" s="6">
        <v>7</v>
      </c>
      <c r="P7" s="6">
        <v>8</v>
      </c>
      <c r="Q7" s="6">
        <v>9</v>
      </c>
      <c r="R7" s="6">
        <v>10</v>
      </c>
      <c r="S7" s="6">
        <v>11</v>
      </c>
      <c r="T7" s="12">
        <v>12</v>
      </c>
    </row>
    <row r="8" spans="1:20" s="47" customFormat="1" ht="99">
      <c r="A8" s="223"/>
      <c r="B8" s="225"/>
      <c r="C8" s="219"/>
      <c r="D8" s="219"/>
      <c r="E8" s="219"/>
      <c r="F8" s="219"/>
      <c r="G8" s="66" t="s">
        <v>27</v>
      </c>
      <c r="H8" s="67" t="s">
        <v>28</v>
      </c>
      <c r="I8" s="67" t="s">
        <v>29</v>
      </c>
      <c r="J8" s="67" t="s">
        <v>30</v>
      </c>
      <c r="K8" s="67" t="s">
        <v>31</v>
      </c>
      <c r="L8" s="67" t="s">
        <v>32</v>
      </c>
      <c r="M8" s="67" t="s">
        <v>33</v>
      </c>
      <c r="N8" s="67" t="s">
        <v>34</v>
      </c>
      <c r="O8" s="67" t="s">
        <v>35</v>
      </c>
      <c r="P8" s="67" t="s">
        <v>36</v>
      </c>
      <c r="Q8" s="67" t="s">
        <v>37</v>
      </c>
      <c r="R8" s="67" t="s">
        <v>38</v>
      </c>
      <c r="S8" s="67" t="s">
        <v>39</v>
      </c>
      <c r="T8" s="76" t="s">
        <v>40</v>
      </c>
    </row>
    <row r="9" spans="1:20">
      <c r="A9" s="137"/>
      <c r="B9" s="138" t="s">
        <v>162</v>
      </c>
      <c r="C9" s="180">
        <v>207103073.94100663</v>
      </c>
      <c r="D9" s="180">
        <v>207103073.94100663</v>
      </c>
      <c r="E9" s="180">
        <v>206762203.82449999</v>
      </c>
      <c r="F9" s="181"/>
      <c r="G9" s="180">
        <v>60701339</v>
      </c>
      <c r="H9" s="180">
        <v>69369272</v>
      </c>
      <c r="I9" s="180">
        <v>76649271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42321.824499999995</v>
      </c>
      <c r="P9" s="180">
        <v>0</v>
      </c>
      <c r="Q9" s="180">
        <v>0</v>
      </c>
      <c r="R9" s="180">
        <v>0</v>
      </c>
      <c r="S9" s="180">
        <v>0</v>
      </c>
      <c r="T9" s="134">
        <f>SUM(G9:K9,N9:S9)</f>
        <v>206762203.82449999</v>
      </c>
    </row>
    <row r="10" spans="1:20" ht="25.5">
      <c r="A10" s="137"/>
      <c r="B10" s="141" t="s">
        <v>163</v>
      </c>
      <c r="C10" s="180">
        <v>229292290.17549998</v>
      </c>
      <c r="D10" s="180">
        <v>229292290.17549998</v>
      </c>
      <c r="E10" s="180">
        <v>229292290.17549998</v>
      </c>
      <c r="F10" s="181"/>
      <c r="G10" s="180">
        <v>0</v>
      </c>
      <c r="H10" s="180">
        <v>229144735</v>
      </c>
      <c r="I10" s="180">
        <v>163830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-16274.824500000001</v>
      </c>
      <c r="P10" s="180">
        <v>0</v>
      </c>
      <c r="Q10" s="180">
        <v>0</v>
      </c>
      <c r="R10" s="180">
        <v>0</v>
      </c>
      <c r="S10" s="180">
        <v>0</v>
      </c>
      <c r="T10" s="134">
        <f>SUM(G10:K10,N10:S10)</f>
        <v>229292290.17550001</v>
      </c>
    </row>
    <row r="11" spans="1:20" ht="39">
      <c r="A11" s="137"/>
      <c r="B11" s="138" t="s">
        <v>164</v>
      </c>
      <c r="C11" s="180">
        <v>1398650764.147476</v>
      </c>
      <c r="D11" s="180">
        <v>1398650764.147476</v>
      </c>
      <c r="E11" s="182">
        <v>1336301943.3600001</v>
      </c>
      <c r="F11" s="190" t="s">
        <v>181</v>
      </c>
      <c r="G11" s="180">
        <v>0</v>
      </c>
      <c r="H11" s="180">
        <v>0</v>
      </c>
      <c r="I11" s="180">
        <v>0</v>
      </c>
      <c r="J11" s="180">
        <v>0</v>
      </c>
      <c r="K11" s="180">
        <v>0</v>
      </c>
      <c r="L11" s="180">
        <v>1410036129</v>
      </c>
      <c r="M11" s="180">
        <v>-112791658</v>
      </c>
      <c r="N11" s="180">
        <v>1297244471</v>
      </c>
      <c r="O11" s="180">
        <v>21157104</v>
      </c>
      <c r="P11" s="180">
        <v>0</v>
      </c>
      <c r="Q11" s="180">
        <v>0</v>
      </c>
      <c r="R11" s="180">
        <v>0</v>
      </c>
      <c r="S11" s="180">
        <v>17900368.359999999</v>
      </c>
      <c r="T11" s="134">
        <f t="shared" ref="T11:T20" si="0">SUM(G11:K11,N11:S11)</f>
        <v>1336301943.3599999</v>
      </c>
    </row>
    <row r="12" spans="1:20">
      <c r="A12" s="137"/>
      <c r="B12" s="143" t="s">
        <v>165</v>
      </c>
      <c r="C12" s="180">
        <v>156963556.01379472</v>
      </c>
      <c r="D12" s="180">
        <v>156963556.01379472</v>
      </c>
      <c r="E12" s="182">
        <v>156973813.71000001</v>
      </c>
      <c r="F12" s="181"/>
      <c r="G12" s="180">
        <v>0</v>
      </c>
      <c r="H12" s="180">
        <v>0</v>
      </c>
      <c r="I12" s="180">
        <v>0</v>
      </c>
      <c r="J12" s="180">
        <v>0</v>
      </c>
      <c r="K12" s="180">
        <v>154027235.13</v>
      </c>
      <c r="L12" s="180">
        <v>0</v>
      </c>
      <c r="M12" s="180">
        <v>0</v>
      </c>
      <c r="N12" s="180">
        <v>0</v>
      </c>
      <c r="O12" s="180">
        <v>2946578.58</v>
      </c>
      <c r="P12" s="180">
        <v>0</v>
      </c>
      <c r="Q12" s="180">
        <v>0</v>
      </c>
      <c r="R12" s="180">
        <v>0</v>
      </c>
      <c r="S12" s="180">
        <v>0</v>
      </c>
      <c r="T12" s="134">
        <f t="shared" si="0"/>
        <v>156973813.71000001</v>
      </c>
    </row>
    <row r="13" spans="1:20">
      <c r="A13" s="137"/>
      <c r="B13" s="143" t="s">
        <v>166</v>
      </c>
      <c r="C13" s="180">
        <v>54000</v>
      </c>
      <c r="D13" s="180">
        <v>54000</v>
      </c>
      <c r="E13" s="182">
        <v>54000</v>
      </c>
      <c r="F13" s="181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>
        <v>54000</v>
      </c>
      <c r="R13" s="180"/>
      <c r="S13" s="180"/>
      <c r="T13" s="134">
        <f t="shared" si="0"/>
        <v>54000</v>
      </c>
    </row>
    <row r="14" spans="1:20">
      <c r="A14" s="137"/>
      <c r="B14" s="143" t="s">
        <v>186</v>
      </c>
      <c r="C14" s="180">
        <v>9780882.3849402256</v>
      </c>
      <c r="D14" s="180">
        <v>9780882.3849402256</v>
      </c>
      <c r="E14" s="182">
        <v>9778222.2899999991</v>
      </c>
      <c r="F14" s="181"/>
      <c r="G14" s="180"/>
      <c r="H14" s="180"/>
      <c r="I14" s="180"/>
      <c r="J14" s="180"/>
      <c r="K14" s="180">
        <v>9705076.8699999992</v>
      </c>
      <c r="L14" s="180"/>
      <c r="M14" s="180"/>
      <c r="N14" s="180"/>
      <c r="O14" s="180">
        <v>73145.42</v>
      </c>
      <c r="P14" s="180"/>
      <c r="Q14" s="180"/>
      <c r="R14" s="180"/>
      <c r="S14" s="180"/>
      <c r="T14" s="134">
        <f t="shared" si="0"/>
        <v>9778222.2899999991</v>
      </c>
    </row>
    <row r="15" spans="1:20">
      <c r="A15" s="137"/>
      <c r="B15" s="143" t="s">
        <v>167</v>
      </c>
      <c r="C15" s="180">
        <v>48991584.159999996</v>
      </c>
      <c r="D15" s="180">
        <v>48991584.159999996</v>
      </c>
      <c r="E15" s="182">
        <v>48991584.159999996</v>
      </c>
      <c r="F15" s="181"/>
      <c r="G15" s="180">
        <v>0</v>
      </c>
      <c r="H15" s="180">
        <v>0</v>
      </c>
      <c r="I15" s="180">
        <v>0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80">
        <v>0</v>
      </c>
      <c r="R15" s="180">
        <v>48991584.159999996</v>
      </c>
      <c r="S15" s="180">
        <v>0</v>
      </c>
      <c r="T15" s="134">
        <f t="shared" si="0"/>
        <v>48991584.159999996</v>
      </c>
    </row>
    <row r="16" spans="1:20" ht="82.5" customHeight="1">
      <c r="A16" s="137"/>
      <c r="B16" s="143" t="s">
        <v>168</v>
      </c>
      <c r="C16" s="180">
        <v>26473978.13600003</v>
      </c>
      <c r="D16" s="180">
        <v>26473978.13600003</v>
      </c>
      <c r="E16" s="182">
        <v>5438530.8600000003</v>
      </c>
      <c r="F16" s="190" t="s">
        <v>187</v>
      </c>
      <c r="G16" s="180">
        <v>0</v>
      </c>
      <c r="H16" s="180">
        <v>0</v>
      </c>
      <c r="I16" s="180">
        <v>0</v>
      </c>
      <c r="J16" s="180">
        <v>0</v>
      </c>
      <c r="K16" s="180">
        <v>0</v>
      </c>
      <c r="L16" s="180">
        <v>0</v>
      </c>
      <c r="M16" s="180">
        <v>0</v>
      </c>
      <c r="N16" s="180">
        <v>0</v>
      </c>
      <c r="O16" s="180">
        <v>0</v>
      </c>
      <c r="P16" s="180">
        <v>5438530.8600000003</v>
      </c>
      <c r="Q16" s="180">
        <v>0</v>
      </c>
      <c r="R16" s="180">
        <v>0</v>
      </c>
      <c r="S16" s="180">
        <v>0</v>
      </c>
      <c r="T16" s="134">
        <f t="shared" si="0"/>
        <v>5438530.8600000003</v>
      </c>
    </row>
    <row r="17" spans="1:20">
      <c r="A17" s="137"/>
      <c r="B17" s="143" t="s">
        <v>169</v>
      </c>
      <c r="C17" s="180">
        <v>1302592</v>
      </c>
      <c r="D17" s="180">
        <v>1302592</v>
      </c>
      <c r="E17" s="182">
        <v>1302592</v>
      </c>
      <c r="F17" s="181"/>
      <c r="G17" s="180">
        <v>0</v>
      </c>
      <c r="H17" s="180">
        <v>0</v>
      </c>
      <c r="I17" s="180">
        <v>0</v>
      </c>
      <c r="J17" s="180">
        <v>0</v>
      </c>
      <c r="K17" s="180">
        <v>0</v>
      </c>
      <c r="L17" s="180">
        <v>0</v>
      </c>
      <c r="M17" s="180">
        <v>0</v>
      </c>
      <c r="N17" s="180">
        <v>0</v>
      </c>
      <c r="O17" s="180">
        <v>0</v>
      </c>
      <c r="P17" s="180">
        <v>0</v>
      </c>
      <c r="Q17" s="180">
        <v>0</v>
      </c>
      <c r="R17" s="180">
        <v>0</v>
      </c>
      <c r="S17" s="180">
        <v>1302592</v>
      </c>
      <c r="T17" s="134">
        <f t="shared" si="0"/>
        <v>1302592</v>
      </c>
    </row>
    <row r="18" spans="1:20">
      <c r="A18" s="137"/>
      <c r="B18" s="143" t="s">
        <v>170</v>
      </c>
      <c r="C18" s="180">
        <v>0</v>
      </c>
      <c r="D18" s="180">
        <v>0</v>
      </c>
      <c r="E18" s="182">
        <v>1311740.5299999998</v>
      </c>
      <c r="F18" s="181"/>
      <c r="G18" s="180">
        <v>0</v>
      </c>
      <c r="H18" s="180">
        <v>0</v>
      </c>
      <c r="I18" s="180">
        <v>0</v>
      </c>
      <c r="J18" s="180">
        <v>0</v>
      </c>
      <c r="K18" s="180">
        <v>0</v>
      </c>
      <c r="L18" s="180">
        <v>0</v>
      </c>
      <c r="M18" s="180">
        <v>0</v>
      </c>
      <c r="N18" s="180">
        <v>0</v>
      </c>
      <c r="O18" s="180">
        <v>0</v>
      </c>
      <c r="P18" s="180">
        <v>0</v>
      </c>
      <c r="Q18" s="180">
        <v>0</v>
      </c>
      <c r="R18" s="180">
        <v>0</v>
      </c>
      <c r="S18" s="180">
        <v>1311740.5299999998</v>
      </c>
      <c r="T18" s="134">
        <f t="shared" si="0"/>
        <v>1311740.5299999998</v>
      </c>
    </row>
    <row r="19" spans="1:20">
      <c r="A19" s="137"/>
      <c r="B19" s="138" t="s">
        <v>39</v>
      </c>
      <c r="C19" s="180">
        <v>53030445.509870373</v>
      </c>
      <c r="D19" s="180">
        <v>53030445.509870373</v>
      </c>
      <c r="E19" s="182">
        <v>51115116.890000008</v>
      </c>
      <c r="F19" s="181"/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14443804.830000002</v>
      </c>
      <c r="Q19" s="180">
        <v>0</v>
      </c>
      <c r="R19" s="180">
        <v>18438318.84</v>
      </c>
      <c r="S19" s="180">
        <v>18232993.16</v>
      </c>
      <c r="T19" s="134">
        <f t="shared" si="0"/>
        <v>51115116.829999998</v>
      </c>
    </row>
    <row r="20" spans="1:20">
      <c r="A20" s="137"/>
      <c r="B20" s="138"/>
      <c r="C20" s="139"/>
      <c r="D20" s="139"/>
      <c r="E20" s="142"/>
      <c r="F20" s="140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4">
        <f t="shared" si="0"/>
        <v>0</v>
      </c>
    </row>
    <row r="21" spans="1:20" ht="15.75" thickBot="1">
      <c r="A21" s="62"/>
      <c r="B21" s="106" t="s">
        <v>40</v>
      </c>
      <c r="C21" s="135">
        <f t="shared" ref="C21:T21" si="1">SUM(C9:C20)</f>
        <v>2131643166.4685876</v>
      </c>
      <c r="D21" s="135">
        <f t="shared" si="1"/>
        <v>2131643166.4685876</v>
      </c>
      <c r="E21" s="135">
        <f t="shared" si="1"/>
        <v>2047322037.8000002</v>
      </c>
      <c r="F21" s="135">
        <f t="shared" si="1"/>
        <v>0</v>
      </c>
      <c r="G21" s="135">
        <f t="shared" si="1"/>
        <v>60701339</v>
      </c>
      <c r="H21" s="135">
        <f t="shared" si="1"/>
        <v>298514007</v>
      </c>
      <c r="I21" s="135">
        <f t="shared" si="1"/>
        <v>76813101</v>
      </c>
      <c r="J21" s="135">
        <f t="shared" si="1"/>
        <v>0</v>
      </c>
      <c r="K21" s="135">
        <f t="shared" si="1"/>
        <v>163732312</v>
      </c>
      <c r="L21" s="135">
        <f t="shared" si="1"/>
        <v>1410036129</v>
      </c>
      <c r="M21" s="135">
        <f t="shared" si="1"/>
        <v>-112791658</v>
      </c>
      <c r="N21" s="135">
        <f t="shared" si="1"/>
        <v>1297244471</v>
      </c>
      <c r="O21" s="135">
        <f t="shared" si="1"/>
        <v>24202875</v>
      </c>
      <c r="P21" s="135">
        <f t="shared" si="1"/>
        <v>19882335.690000001</v>
      </c>
      <c r="Q21" s="135">
        <f t="shared" si="1"/>
        <v>54000</v>
      </c>
      <c r="R21" s="135">
        <f t="shared" si="1"/>
        <v>67429903</v>
      </c>
      <c r="S21" s="135">
        <f t="shared" si="1"/>
        <v>38747694.049999997</v>
      </c>
      <c r="T21" s="136">
        <f t="shared" si="1"/>
        <v>2047322037.7399998</v>
      </c>
    </row>
    <row r="22" spans="1:20" s="47" customFormat="1">
      <c r="A22" s="56"/>
      <c r="B22" s="63" t="s">
        <v>0</v>
      </c>
      <c r="C22" s="74" t="s">
        <v>1</v>
      </c>
      <c r="D22" s="75" t="s">
        <v>2</v>
      </c>
      <c r="E22" s="63" t="s">
        <v>3</v>
      </c>
      <c r="F22" s="63" t="s">
        <v>4</v>
      </c>
      <c r="G22" s="214" t="s">
        <v>8</v>
      </c>
      <c r="H22" s="214"/>
      <c r="I22" s="214"/>
      <c r="J22" s="214"/>
      <c r="K22" s="214"/>
      <c r="L22" s="214"/>
      <c r="M22" s="214"/>
      <c r="N22" s="214"/>
      <c r="O22" s="214"/>
      <c r="P22" s="215"/>
      <c r="Q22"/>
      <c r="R22"/>
      <c r="S22"/>
      <c r="T22"/>
    </row>
    <row r="23" spans="1:20" s="47" customFormat="1" ht="14.45" customHeight="1">
      <c r="A23" s="224"/>
      <c r="B23" s="216" t="s">
        <v>79</v>
      </c>
      <c r="C23" s="219" t="s">
        <v>78</v>
      </c>
      <c r="D23" s="219" t="s">
        <v>129</v>
      </c>
      <c r="E23" s="219" t="s">
        <v>73</v>
      </c>
      <c r="F23" s="219" t="s">
        <v>77</v>
      </c>
      <c r="G23" s="212" t="s">
        <v>76</v>
      </c>
      <c r="H23" s="212"/>
      <c r="I23" s="212"/>
      <c r="J23" s="212"/>
      <c r="K23" s="212"/>
      <c r="L23" s="212"/>
      <c r="M23" s="212"/>
      <c r="N23" s="212"/>
      <c r="O23" s="212"/>
      <c r="P23" s="213"/>
      <c r="Q23" s="3"/>
      <c r="R23" s="3"/>
      <c r="S23" s="3"/>
      <c r="T23" s="3"/>
    </row>
    <row r="24" spans="1:20" s="47" customFormat="1" ht="14.45" customHeight="1">
      <c r="A24" s="224"/>
      <c r="B24" s="217"/>
      <c r="C24" s="219"/>
      <c r="D24" s="219"/>
      <c r="E24" s="219"/>
      <c r="F24" s="219"/>
      <c r="G24" s="69">
        <v>13</v>
      </c>
      <c r="H24" s="70">
        <v>14</v>
      </c>
      <c r="I24" s="70">
        <v>15</v>
      </c>
      <c r="J24" s="70">
        <v>16</v>
      </c>
      <c r="K24" s="70">
        <v>17</v>
      </c>
      <c r="L24" s="70">
        <v>18</v>
      </c>
      <c r="M24" s="70">
        <v>19</v>
      </c>
      <c r="N24" s="70">
        <v>20</v>
      </c>
      <c r="O24" s="70">
        <v>21</v>
      </c>
      <c r="P24" s="79">
        <v>22</v>
      </c>
      <c r="Q24" s="3"/>
      <c r="R24" s="3"/>
      <c r="S24" s="3"/>
      <c r="T24" s="3"/>
    </row>
    <row r="25" spans="1:20" s="47" customFormat="1" ht="100.15" customHeight="1">
      <c r="A25" s="224"/>
      <c r="B25" s="218"/>
      <c r="C25" s="219"/>
      <c r="D25" s="219"/>
      <c r="E25" s="219"/>
      <c r="F25" s="219"/>
      <c r="G25" s="66" t="s">
        <v>41</v>
      </c>
      <c r="H25" s="67" t="s">
        <v>42</v>
      </c>
      <c r="I25" s="67" t="s">
        <v>43</v>
      </c>
      <c r="J25" s="67" t="s">
        <v>44</v>
      </c>
      <c r="K25" s="67" t="s">
        <v>45</v>
      </c>
      <c r="L25" s="67" t="s">
        <v>46</v>
      </c>
      <c r="M25" s="67" t="s">
        <v>47</v>
      </c>
      <c r="N25" s="67" t="s">
        <v>14</v>
      </c>
      <c r="O25" s="67" t="s">
        <v>48</v>
      </c>
      <c r="P25" s="76" t="s">
        <v>49</v>
      </c>
      <c r="Q25" s="3"/>
      <c r="R25" s="3"/>
      <c r="S25" s="3"/>
      <c r="T25" s="3"/>
    </row>
    <row r="26" spans="1:20" ht="25.5">
      <c r="A26" s="22"/>
      <c r="B26" s="189" t="s">
        <v>171</v>
      </c>
      <c r="C26" s="183">
        <v>31429391.941</v>
      </c>
      <c r="D26" s="183">
        <v>31429391.941</v>
      </c>
      <c r="E26" s="183">
        <v>31429391.941</v>
      </c>
      <c r="F26" s="184"/>
      <c r="G26" s="181">
        <v>17524716</v>
      </c>
      <c r="H26" s="181">
        <v>0</v>
      </c>
      <c r="I26" s="181">
        <v>0</v>
      </c>
      <c r="J26" s="181">
        <v>0</v>
      </c>
      <c r="K26" s="181">
        <v>0</v>
      </c>
      <c r="L26" s="181">
        <v>13845759</v>
      </c>
      <c r="M26" s="181">
        <v>58916.940999999999</v>
      </c>
      <c r="N26" s="181">
        <v>0</v>
      </c>
      <c r="O26" s="181">
        <v>0</v>
      </c>
      <c r="P26" s="144">
        <f t="shared" ref="P26:P40" si="2">SUM(G26:O26)</f>
        <v>31429391.941</v>
      </c>
    </row>
    <row r="27" spans="1:20">
      <c r="A27" s="22"/>
      <c r="B27" s="72" t="s">
        <v>172</v>
      </c>
      <c r="C27" s="185">
        <v>1336855129.2279403</v>
      </c>
      <c r="D27" s="181">
        <v>1336855129.2279403</v>
      </c>
      <c r="E27" s="181">
        <v>1338379551.658556</v>
      </c>
      <c r="F27" s="181"/>
      <c r="G27" s="181">
        <v>0</v>
      </c>
      <c r="H27" s="181">
        <v>391633782</v>
      </c>
      <c r="I27" s="181">
        <v>271743709</v>
      </c>
      <c r="J27" s="181">
        <v>665292826</v>
      </c>
      <c r="K27" s="181">
        <v>0</v>
      </c>
      <c r="L27" s="181">
        <v>0</v>
      </c>
      <c r="M27" s="181">
        <v>9709242.6585559994</v>
      </c>
      <c r="N27" s="181">
        <v>0</v>
      </c>
      <c r="O27" s="181">
        <v>0</v>
      </c>
      <c r="P27" s="144">
        <f t="shared" si="2"/>
        <v>1338379559.658556</v>
      </c>
    </row>
    <row r="28" spans="1:20">
      <c r="A28" s="22"/>
      <c r="B28" s="72" t="s">
        <v>173</v>
      </c>
      <c r="C28" s="185">
        <v>161859863.27928367</v>
      </c>
      <c r="D28" s="181">
        <v>161859863.27928367</v>
      </c>
      <c r="E28" s="181">
        <v>161875009</v>
      </c>
      <c r="F28" s="181"/>
      <c r="G28" s="181">
        <v>0</v>
      </c>
      <c r="H28" s="181">
        <v>0</v>
      </c>
      <c r="I28" s="181">
        <v>0</v>
      </c>
      <c r="J28" s="181">
        <v>161665935</v>
      </c>
      <c r="K28" s="181">
        <v>0</v>
      </c>
      <c r="L28" s="181">
        <v>0</v>
      </c>
      <c r="M28" s="181">
        <v>209074</v>
      </c>
      <c r="N28" s="181">
        <v>0</v>
      </c>
      <c r="O28" s="181">
        <v>0</v>
      </c>
      <c r="P28" s="144">
        <f t="shared" si="2"/>
        <v>161875009</v>
      </c>
    </row>
    <row r="29" spans="1:20">
      <c r="A29" s="22"/>
      <c r="B29" s="23" t="s">
        <v>174</v>
      </c>
      <c r="C29" s="185">
        <v>178388489.60229999</v>
      </c>
      <c r="D29" s="181">
        <v>178388489.60229999</v>
      </c>
      <c r="E29" s="181">
        <v>178388489.60229999</v>
      </c>
      <c r="F29" s="181"/>
      <c r="G29" s="181">
        <v>0</v>
      </c>
      <c r="H29" s="181">
        <v>0</v>
      </c>
      <c r="I29" s="181">
        <v>0</v>
      </c>
      <c r="J29" s="181">
        <v>0</v>
      </c>
      <c r="K29" s="181">
        <v>0</v>
      </c>
      <c r="L29" s="181">
        <v>178106142.04479998</v>
      </c>
      <c r="M29" s="181">
        <v>282347.55749999994</v>
      </c>
      <c r="N29" s="181">
        <v>0</v>
      </c>
      <c r="O29" s="181">
        <v>0</v>
      </c>
      <c r="P29" s="144">
        <f t="shared" si="2"/>
        <v>178388489.60229999</v>
      </c>
    </row>
    <row r="30" spans="1:20">
      <c r="A30" s="22"/>
      <c r="B30" s="23" t="s">
        <v>175</v>
      </c>
      <c r="C30" s="185">
        <v>80253089.456699997</v>
      </c>
      <c r="D30" s="181">
        <v>80253089.456699997</v>
      </c>
      <c r="E30" s="181">
        <v>80253089.456699997</v>
      </c>
      <c r="F30" s="181"/>
      <c r="G30" s="181">
        <v>0</v>
      </c>
      <c r="H30" s="181">
        <v>0</v>
      </c>
      <c r="I30" s="181">
        <v>0</v>
      </c>
      <c r="J30" s="181">
        <v>0</v>
      </c>
      <c r="K30" s="181">
        <v>0</v>
      </c>
      <c r="L30" s="181">
        <v>0</v>
      </c>
      <c r="M30" s="181">
        <v>434608.50150000007</v>
      </c>
      <c r="N30" s="181">
        <v>0</v>
      </c>
      <c r="O30" s="181">
        <v>79818480.955200002</v>
      </c>
      <c r="P30" s="144">
        <f t="shared" si="2"/>
        <v>80253089.456699997</v>
      </c>
    </row>
    <row r="31" spans="1:20" ht="26.25">
      <c r="A31" s="22"/>
      <c r="B31" s="23" t="s">
        <v>176</v>
      </c>
      <c r="C31" s="185">
        <v>0</v>
      </c>
      <c r="D31" s="181">
        <v>0</v>
      </c>
      <c r="E31" s="181">
        <v>0</v>
      </c>
      <c r="F31" s="181"/>
      <c r="G31" s="181">
        <v>0</v>
      </c>
      <c r="H31" s="181">
        <v>0</v>
      </c>
      <c r="I31" s="181">
        <v>0</v>
      </c>
      <c r="J31" s="181">
        <v>0</v>
      </c>
      <c r="K31" s="181">
        <v>0</v>
      </c>
      <c r="L31" s="181">
        <v>0</v>
      </c>
      <c r="M31" s="181">
        <v>0</v>
      </c>
      <c r="N31" s="181">
        <v>0</v>
      </c>
      <c r="O31" s="181">
        <v>0</v>
      </c>
      <c r="P31" s="144">
        <f t="shared" si="2"/>
        <v>0</v>
      </c>
    </row>
    <row r="32" spans="1:20" ht="26.25">
      <c r="A32" s="22"/>
      <c r="B32" s="23" t="s">
        <v>177</v>
      </c>
      <c r="C32" s="185">
        <v>1943193.2064799757</v>
      </c>
      <c r="D32" s="181">
        <v>1943193.2064799757</v>
      </c>
      <c r="E32" s="181">
        <v>0</v>
      </c>
      <c r="F32" s="181"/>
      <c r="G32" s="181">
        <v>0</v>
      </c>
      <c r="H32" s="181">
        <v>0</v>
      </c>
      <c r="I32" s="181">
        <v>0</v>
      </c>
      <c r="J32" s="181">
        <v>0</v>
      </c>
      <c r="K32" s="181">
        <v>0</v>
      </c>
      <c r="L32" s="181">
        <v>0</v>
      </c>
      <c r="M32" s="181">
        <v>0</v>
      </c>
      <c r="N32" s="181">
        <v>0</v>
      </c>
      <c r="O32" s="181">
        <v>0</v>
      </c>
      <c r="P32" s="144">
        <f t="shared" si="2"/>
        <v>0</v>
      </c>
    </row>
    <row r="33" spans="1:20" ht="78" customHeight="1">
      <c r="A33" s="22"/>
      <c r="B33" s="23" t="s">
        <v>178</v>
      </c>
      <c r="C33" s="185"/>
      <c r="D33" s="181"/>
      <c r="E33" s="181">
        <v>13209300</v>
      </c>
      <c r="F33" s="191" t="s">
        <v>182</v>
      </c>
      <c r="G33" s="181"/>
      <c r="H33" s="181"/>
      <c r="I33" s="181"/>
      <c r="J33" s="181"/>
      <c r="K33" s="181"/>
      <c r="L33" s="181"/>
      <c r="M33" s="181"/>
      <c r="N33" s="181"/>
      <c r="O33" s="181">
        <v>13209300</v>
      </c>
      <c r="P33" s="144">
        <f t="shared" si="2"/>
        <v>13209300</v>
      </c>
    </row>
    <row r="34" spans="1:20">
      <c r="A34" s="22"/>
      <c r="B34" s="23" t="s">
        <v>14</v>
      </c>
      <c r="C34" s="185">
        <v>31920316.282853417</v>
      </c>
      <c r="D34" s="181">
        <v>31920316.282853417</v>
      </c>
      <c r="E34" s="181">
        <v>37704241.185144</v>
      </c>
      <c r="F34" s="181"/>
      <c r="G34" s="181">
        <v>0</v>
      </c>
      <c r="H34" s="181">
        <v>0</v>
      </c>
      <c r="I34" s="181">
        <v>0</v>
      </c>
      <c r="J34" s="181">
        <v>0</v>
      </c>
      <c r="K34" s="181">
        <v>0</v>
      </c>
      <c r="L34" s="181">
        <v>0</v>
      </c>
      <c r="M34" s="181">
        <v>1081797.3414439999</v>
      </c>
      <c r="N34" s="181">
        <v>36622443.843699999</v>
      </c>
      <c r="O34" s="181">
        <v>0</v>
      </c>
      <c r="P34" s="144">
        <f t="shared" si="2"/>
        <v>37704241.185144</v>
      </c>
    </row>
    <row r="35" spans="1:20">
      <c r="A35" s="22"/>
      <c r="B35" s="23"/>
      <c r="C35" s="145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4">
        <f t="shared" si="2"/>
        <v>0</v>
      </c>
    </row>
    <row r="36" spans="1:20">
      <c r="A36" s="22"/>
      <c r="B36" s="23"/>
      <c r="C36" s="145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4">
        <f t="shared" si="2"/>
        <v>0</v>
      </c>
    </row>
    <row r="37" spans="1:20">
      <c r="A37" s="22"/>
      <c r="B37" s="23"/>
      <c r="C37" s="145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4">
        <f t="shared" si="2"/>
        <v>0</v>
      </c>
    </row>
    <row r="38" spans="1:20">
      <c r="A38" s="22"/>
      <c r="B38" s="23"/>
      <c r="C38" s="145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4">
        <f t="shared" si="2"/>
        <v>0</v>
      </c>
    </row>
    <row r="39" spans="1:20">
      <c r="A39" s="22"/>
      <c r="B39" s="23"/>
      <c r="C39" s="145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4">
        <f t="shared" si="2"/>
        <v>0</v>
      </c>
    </row>
    <row r="40" spans="1:20">
      <c r="A40" s="22"/>
      <c r="B40" s="23"/>
      <c r="C40" s="145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4">
        <f t="shared" si="2"/>
        <v>0</v>
      </c>
    </row>
    <row r="41" spans="1:20" ht="15.75" thickBot="1">
      <c r="A41" s="62"/>
      <c r="B41" s="107" t="s">
        <v>49</v>
      </c>
      <c r="C41" s="135">
        <f>SUM(C26:C40)</f>
        <v>1822649472.9965575</v>
      </c>
      <c r="D41" s="135">
        <f t="shared" ref="D41:P41" si="3">SUM(D26:D40)</f>
        <v>1822649472.9965575</v>
      </c>
      <c r="E41" s="135">
        <f t="shared" si="3"/>
        <v>1841239072.8436999</v>
      </c>
      <c r="F41" s="135">
        <f t="shared" si="3"/>
        <v>0</v>
      </c>
      <c r="G41" s="135">
        <f t="shared" si="3"/>
        <v>17524716</v>
      </c>
      <c r="H41" s="135">
        <f t="shared" si="3"/>
        <v>391633782</v>
      </c>
      <c r="I41" s="135">
        <f t="shared" si="3"/>
        <v>271743709</v>
      </c>
      <c r="J41" s="135">
        <f t="shared" si="3"/>
        <v>826958761</v>
      </c>
      <c r="K41" s="135">
        <f t="shared" si="3"/>
        <v>0</v>
      </c>
      <c r="L41" s="135">
        <f t="shared" si="3"/>
        <v>191951901.04479998</v>
      </c>
      <c r="M41" s="135">
        <f t="shared" si="3"/>
        <v>11775986.999999998</v>
      </c>
      <c r="N41" s="135">
        <f t="shared" si="3"/>
        <v>36622443.843699999</v>
      </c>
      <c r="O41" s="135">
        <f t="shared" si="3"/>
        <v>93027780.955200002</v>
      </c>
      <c r="P41" s="136">
        <f t="shared" si="3"/>
        <v>1841239080.8436999</v>
      </c>
    </row>
    <row r="42" spans="1:20" s="47" customFormat="1">
      <c r="A42" s="56"/>
      <c r="B42" s="63" t="s">
        <v>0</v>
      </c>
      <c r="C42" s="74" t="s">
        <v>1</v>
      </c>
      <c r="D42" s="75" t="s">
        <v>2</v>
      </c>
      <c r="E42" s="63" t="s">
        <v>3</v>
      </c>
      <c r="F42" s="63" t="s">
        <v>4</v>
      </c>
      <c r="G42" s="214" t="s">
        <v>8</v>
      </c>
      <c r="H42" s="214"/>
      <c r="I42" s="214"/>
      <c r="J42" s="214"/>
      <c r="K42" s="214"/>
      <c r="L42" s="214"/>
      <c r="M42" s="214"/>
      <c r="N42" s="215"/>
      <c r="O42"/>
      <c r="P42"/>
      <c r="Q42"/>
      <c r="R42"/>
      <c r="S42"/>
      <c r="T42"/>
    </row>
    <row r="43" spans="1:20" s="47" customFormat="1" ht="40.15" customHeight="1">
      <c r="A43" s="224"/>
      <c r="B43" s="216" t="s">
        <v>140</v>
      </c>
      <c r="C43" s="219" t="s">
        <v>78</v>
      </c>
      <c r="D43" s="219" t="s">
        <v>129</v>
      </c>
      <c r="E43" s="219" t="s">
        <v>73</v>
      </c>
      <c r="F43" s="219" t="s">
        <v>77</v>
      </c>
      <c r="G43" s="220" t="s">
        <v>76</v>
      </c>
      <c r="H43" s="221"/>
      <c r="I43" s="221"/>
      <c r="J43" s="221"/>
      <c r="K43" s="221"/>
      <c r="L43" s="221"/>
      <c r="M43" s="221"/>
      <c r="N43" s="222"/>
      <c r="O43"/>
      <c r="P43"/>
      <c r="Q43"/>
      <c r="R43"/>
      <c r="S43"/>
      <c r="T43"/>
    </row>
    <row r="44" spans="1:20" s="47" customFormat="1" ht="13.9" customHeight="1">
      <c r="A44" s="224"/>
      <c r="B44" s="217"/>
      <c r="C44" s="219"/>
      <c r="D44" s="219"/>
      <c r="E44" s="219"/>
      <c r="F44" s="219"/>
      <c r="G44" s="21">
        <v>23</v>
      </c>
      <c r="H44" s="21">
        <v>24</v>
      </c>
      <c r="I44" s="21">
        <v>25</v>
      </c>
      <c r="J44" s="21">
        <v>26</v>
      </c>
      <c r="K44" s="21">
        <v>27</v>
      </c>
      <c r="L44" s="21">
        <v>28</v>
      </c>
      <c r="M44" s="21">
        <v>29</v>
      </c>
      <c r="N44" s="78">
        <v>30</v>
      </c>
      <c r="O44" s="3"/>
      <c r="P44" s="71"/>
      <c r="Q44" s="71"/>
      <c r="R44" s="71"/>
      <c r="S44" s="3"/>
      <c r="T44" s="3"/>
    </row>
    <row r="45" spans="1:20" s="47" customFormat="1" ht="102" customHeight="1">
      <c r="A45" s="224"/>
      <c r="B45" s="218"/>
      <c r="C45" s="219"/>
      <c r="D45" s="219"/>
      <c r="E45" s="219"/>
      <c r="F45" s="219"/>
      <c r="G45" s="67" t="s">
        <v>50</v>
      </c>
      <c r="H45" s="67" t="s">
        <v>51</v>
      </c>
      <c r="I45" s="67" t="s">
        <v>52</v>
      </c>
      <c r="J45" s="67" t="s">
        <v>53</v>
      </c>
      <c r="K45" s="67" t="s">
        <v>54</v>
      </c>
      <c r="L45" s="67" t="s">
        <v>55</v>
      </c>
      <c r="M45" s="67" t="s">
        <v>9</v>
      </c>
      <c r="N45" s="76" t="s">
        <v>56</v>
      </c>
      <c r="O45" s="3"/>
      <c r="P45" s="71"/>
      <c r="Q45" s="71"/>
      <c r="R45" s="71"/>
      <c r="S45" s="3"/>
      <c r="T45" s="3"/>
    </row>
    <row r="46" spans="1:20">
      <c r="A46" s="22"/>
      <c r="B46" s="73" t="s">
        <v>179</v>
      </c>
      <c r="C46" s="184">
        <v>209008277</v>
      </c>
      <c r="D46" s="184">
        <v>209008277</v>
      </c>
      <c r="E46" s="184">
        <v>209008277</v>
      </c>
      <c r="F46" s="184"/>
      <c r="G46" s="181">
        <v>209008277</v>
      </c>
      <c r="H46" s="181">
        <v>0</v>
      </c>
      <c r="I46" s="181">
        <v>0</v>
      </c>
      <c r="J46" s="181">
        <v>0</v>
      </c>
      <c r="K46" s="181">
        <v>0</v>
      </c>
      <c r="L46" s="181">
        <v>0</v>
      </c>
      <c r="M46" s="181">
        <v>0</v>
      </c>
      <c r="N46" s="144">
        <f t="shared" ref="N46:N52" si="4">SUM(G46:M46)</f>
        <v>209008277</v>
      </c>
      <c r="P46" s="45"/>
      <c r="Q46" s="45"/>
      <c r="R46" s="45"/>
    </row>
    <row r="47" spans="1:20">
      <c r="A47" s="22"/>
      <c r="B47" s="73" t="s">
        <v>180</v>
      </c>
      <c r="C47" s="186">
        <v>9542444</v>
      </c>
      <c r="D47" s="187">
        <v>9542444</v>
      </c>
      <c r="E47" s="187">
        <v>9542444</v>
      </c>
      <c r="F47" s="187"/>
      <c r="G47" s="181"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9542444</v>
      </c>
      <c r="N47" s="144">
        <f t="shared" si="4"/>
        <v>9542444</v>
      </c>
    </row>
    <row r="48" spans="1:20" ht="56.25" customHeight="1">
      <c r="A48" s="22"/>
      <c r="B48" s="73" t="s">
        <v>178</v>
      </c>
      <c r="C48" s="186">
        <v>13209300</v>
      </c>
      <c r="D48" s="187">
        <v>13209300</v>
      </c>
      <c r="E48" s="187"/>
      <c r="F48" s="188" t="s">
        <v>183</v>
      </c>
      <c r="G48" s="181">
        <v>0</v>
      </c>
      <c r="H48" s="181">
        <v>0</v>
      </c>
      <c r="I48" s="181">
        <v>0</v>
      </c>
      <c r="J48" s="181">
        <v>0</v>
      </c>
      <c r="K48" s="181">
        <v>0</v>
      </c>
      <c r="L48" s="181">
        <v>0</v>
      </c>
      <c r="M48" s="181">
        <v>0</v>
      </c>
      <c r="N48" s="144">
        <f t="shared" si="4"/>
        <v>0</v>
      </c>
    </row>
    <row r="49" spans="1:20">
      <c r="A49" s="22"/>
      <c r="B49" s="5" t="s">
        <v>55</v>
      </c>
      <c r="C49" s="185">
        <v>77233673.042356312</v>
      </c>
      <c r="D49" s="181">
        <v>77233673.042356312</v>
      </c>
      <c r="E49" s="181">
        <v>-12467765.689999998</v>
      </c>
      <c r="F49" s="181"/>
      <c r="G49" s="181">
        <v>0</v>
      </c>
      <c r="H49" s="181">
        <v>0</v>
      </c>
      <c r="I49" s="181">
        <v>0</v>
      </c>
      <c r="J49" s="181">
        <v>0</v>
      </c>
      <c r="K49" s="181">
        <v>0</v>
      </c>
      <c r="L49" s="181">
        <v>-12467765.689999998</v>
      </c>
      <c r="M49" s="181">
        <v>0</v>
      </c>
      <c r="N49" s="144">
        <f t="shared" si="4"/>
        <v>-12467765.689999998</v>
      </c>
    </row>
    <row r="50" spans="1:20">
      <c r="A50" s="22"/>
      <c r="B50" s="5"/>
      <c r="C50" s="185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44">
        <f t="shared" si="4"/>
        <v>0</v>
      </c>
    </row>
    <row r="51" spans="1:20">
      <c r="A51" s="22"/>
      <c r="B51" s="5"/>
      <c r="C51" s="185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44">
        <f t="shared" si="4"/>
        <v>0</v>
      </c>
    </row>
    <row r="52" spans="1:20">
      <c r="A52" s="22"/>
      <c r="B52" s="5"/>
      <c r="C52" s="145"/>
      <c r="D52" s="140"/>
      <c r="E52" s="140"/>
      <c r="F52" s="140"/>
      <c r="G52" s="140"/>
      <c r="H52" s="140"/>
      <c r="I52" s="140"/>
      <c r="J52" s="140"/>
      <c r="K52" s="146"/>
      <c r="L52" s="140"/>
      <c r="M52" s="140"/>
      <c r="N52" s="144">
        <f t="shared" si="4"/>
        <v>0</v>
      </c>
    </row>
    <row r="53" spans="1:20" ht="15.75" thickBot="1">
      <c r="A53" s="62"/>
      <c r="B53" s="107" t="s">
        <v>74</v>
      </c>
      <c r="C53" s="135">
        <f t="shared" ref="C53:N53" si="5">SUM(C46:C52)</f>
        <v>308993694.04235631</v>
      </c>
      <c r="D53" s="135">
        <f t="shared" si="5"/>
        <v>308993694.04235631</v>
      </c>
      <c r="E53" s="135">
        <f t="shared" si="5"/>
        <v>206082955.31</v>
      </c>
      <c r="F53" s="135">
        <f t="shared" si="5"/>
        <v>0</v>
      </c>
      <c r="G53" s="135">
        <f t="shared" si="5"/>
        <v>209008277</v>
      </c>
      <c r="H53" s="135">
        <f t="shared" si="5"/>
        <v>0</v>
      </c>
      <c r="I53" s="135">
        <f t="shared" si="5"/>
        <v>0</v>
      </c>
      <c r="J53" s="135">
        <f t="shared" si="5"/>
        <v>0</v>
      </c>
      <c r="K53" s="135">
        <f t="shared" si="5"/>
        <v>0</v>
      </c>
      <c r="L53" s="135">
        <f t="shared" si="5"/>
        <v>-12467765.689999998</v>
      </c>
      <c r="M53" s="135">
        <f t="shared" si="5"/>
        <v>9542444</v>
      </c>
      <c r="N53" s="136">
        <f t="shared" si="5"/>
        <v>206082955.31</v>
      </c>
    </row>
    <row r="54" spans="1:20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</row>
    <row r="56" spans="1:20" s="4" customForma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s="4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s="4" customForma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</row>
    <row r="61" spans="1:20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</row>
    <row r="63" spans="1:20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P63" s="46"/>
    </row>
  </sheetData>
  <mergeCells count="24">
    <mergeCell ref="A6:A8"/>
    <mergeCell ref="A23:A25"/>
    <mergeCell ref="A43:A45"/>
    <mergeCell ref="G22:P22"/>
    <mergeCell ref="G5:T5"/>
    <mergeCell ref="B6:B8"/>
    <mergeCell ref="C6:C8"/>
    <mergeCell ref="D6:D8"/>
    <mergeCell ref="E6:E8"/>
    <mergeCell ref="F6:F8"/>
    <mergeCell ref="G6:T6"/>
    <mergeCell ref="B23:B25"/>
    <mergeCell ref="C23:C25"/>
    <mergeCell ref="D23:D25"/>
    <mergeCell ref="E23:E25"/>
    <mergeCell ref="F23:F25"/>
    <mergeCell ref="G23:P23"/>
    <mergeCell ref="G42:N42"/>
    <mergeCell ref="B43:B45"/>
    <mergeCell ref="C43:C45"/>
    <mergeCell ref="D43:D45"/>
    <mergeCell ref="E43:E45"/>
    <mergeCell ref="F43:F45"/>
    <mergeCell ref="G43:N43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</sheetPr>
  <dimension ref="A1:H13"/>
  <sheetViews>
    <sheetView workbookViewId="0">
      <pane xSplit="1" ySplit="6" topLeftCell="B7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/>
  <cols>
    <col min="1" max="1" width="10.5703125" style="47" bestFit="1" customWidth="1"/>
    <col min="2" max="2" width="39" style="3" customWidth="1"/>
    <col min="3" max="3" width="31.28515625" style="3" bestFit="1" customWidth="1"/>
    <col min="4" max="5" width="14.5703125" style="3" bestFit="1" customWidth="1"/>
    <col min="6" max="6" width="21.7109375" style="3" customWidth="1"/>
    <col min="7" max="7" width="12" style="3" bestFit="1" customWidth="1"/>
    <col min="8" max="8" width="8" style="3" customWidth="1"/>
  </cols>
  <sheetData>
    <row r="1" spans="1:8" ht="15.75">
      <c r="A1" s="7" t="s">
        <v>57</v>
      </c>
      <c r="B1" s="195" t="s">
        <v>184</v>
      </c>
    </row>
    <row r="2" spans="1:8" ht="15.75">
      <c r="A2" s="10" t="s">
        <v>58</v>
      </c>
      <c r="B2" s="196">
        <f>Info!C1</f>
        <v>44196</v>
      </c>
      <c r="C2" s="10"/>
      <c r="D2" s="10"/>
      <c r="E2" s="10"/>
      <c r="F2" s="10"/>
      <c r="G2" s="10"/>
      <c r="H2" s="10"/>
    </row>
    <row r="3" spans="1:8" ht="15.75">
      <c r="A3" s="10"/>
      <c r="B3" s="10"/>
      <c r="C3" s="10"/>
      <c r="D3" s="10"/>
      <c r="E3" s="10"/>
      <c r="F3" s="10"/>
      <c r="G3" s="10"/>
      <c r="H3" s="10"/>
    </row>
    <row r="4" spans="1:8" ht="15.75" thickBot="1">
      <c r="A4" s="130" t="s">
        <v>148</v>
      </c>
      <c r="B4" s="16" t="s">
        <v>93</v>
      </c>
    </row>
    <row r="5" spans="1:8" ht="14.45" customHeight="1">
      <c r="A5" s="234"/>
      <c r="B5" s="229" t="s">
        <v>92</v>
      </c>
      <c r="C5" s="231" t="s">
        <v>125</v>
      </c>
      <c r="D5" s="229" t="s">
        <v>91</v>
      </c>
      <c r="E5" s="229"/>
      <c r="F5" s="229"/>
      <c r="G5" s="229"/>
      <c r="H5" s="232" t="s">
        <v>90</v>
      </c>
    </row>
    <row r="6" spans="1:8" ht="38.25">
      <c r="A6" s="235"/>
      <c r="B6" s="230"/>
      <c r="C6" s="216"/>
      <c r="D6" s="14" t="s">
        <v>89</v>
      </c>
      <c r="E6" s="14" t="s">
        <v>88</v>
      </c>
      <c r="F6" s="14" t="s">
        <v>87</v>
      </c>
      <c r="G6" s="14" t="s">
        <v>86</v>
      </c>
      <c r="H6" s="233"/>
    </row>
    <row r="7" spans="1:8" ht="15.75">
      <c r="A7" s="80">
        <v>1</v>
      </c>
      <c r="B7" s="48" t="s">
        <v>75</v>
      </c>
      <c r="C7" s="41" t="s">
        <v>85</v>
      </c>
      <c r="D7" s="5"/>
      <c r="E7" s="5"/>
      <c r="F7" s="5"/>
      <c r="G7" s="41" t="s">
        <v>82</v>
      </c>
      <c r="H7" s="40"/>
    </row>
    <row r="8" spans="1:8" ht="15.75">
      <c r="A8" s="81">
        <v>2</v>
      </c>
      <c r="B8" s="48" t="s">
        <v>75</v>
      </c>
      <c r="C8" s="41" t="s">
        <v>84</v>
      </c>
      <c r="D8" s="5"/>
      <c r="E8" s="5"/>
      <c r="F8" s="41" t="s">
        <v>82</v>
      </c>
      <c r="G8" s="5"/>
      <c r="H8" s="40"/>
    </row>
    <row r="9" spans="1:8" ht="15.75">
      <c r="A9" s="80">
        <v>3</v>
      </c>
      <c r="B9" s="48" t="s">
        <v>75</v>
      </c>
      <c r="C9" s="41" t="s">
        <v>83</v>
      </c>
      <c r="D9" s="5"/>
      <c r="E9" s="5"/>
      <c r="F9" s="5"/>
      <c r="G9" s="41" t="s">
        <v>82</v>
      </c>
      <c r="H9" s="40"/>
    </row>
    <row r="10" spans="1:8" ht="15.75">
      <c r="A10" s="81"/>
      <c r="B10" s="48"/>
      <c r="C10" s="41"/>
      <c r="D10" s="5"/>
      <c r="E10" s="5"/>
      <c r="F10" s="5"/>
      <c r="G10" s="5"/>
      <c r="H10" s="40"/>
    </row>
    <row r="11" spans="1:8" ht="15.75">
      <c r="A11" s="80"/>
      <c r="B11" s="48"/>
      <c r="C11" s="41"/>
      <c r="D11" s="5"/>
      <c r="E11" s="5"/>
      <c r="F11" s="5"/>
      <c r="G11" s="5"/>
      <c r="H11" s="40"/>
    </row>
    <row r="12" spans="1:8" ht="16.5" thickBot="1">
      <c r="A12" s="82"/>
      <c r="B12" s="77"/>
      <c r="C12" s="83"/>
      <c r="D12" s="59"/>
      <c r="E12" s="59"/>
      <c r="F12" s="59"/>
      <c r="G12" s="59"/>
      <c r="H12" s="84"/>
    </row>
    <row r="13" spans="1:8" ht="15.75">
      <c r="A13" s="7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 tint="-0.249977111117893"/>
  </sheetPr>
  <dimension ref="A1:L12"/>
  <sheetViews>
    <sheetView zoomScaleNormal="100" workbookViewId="0">
      <selection activeCell="C6" sqref="C6:E9"/>
    </sheetView>
  </sheetViews>
  <sheetFormatPr defaultColWidth="9.140625" defaultRowHeight="12.75"/>
  <cols>
    <col min="1" max="1" width="10.5703125" style="3" bestFit="1" customWidth="1"/>
    <col min="2" max="2" width="70.140625" style="3" customWidth="1"/>
    <col min="3" max="5" width="10.7109375" style="3" customWidth="1"/>
    <col min="6" max="16384" width="9.140625" style="3"/>
  </cols>
  <sheetData>
    <row r="1" spans="1:12">
      <c r="A1" s="128" t="s">
        <v>57</v>
      </c>
      <c r="B1" s="197" t="s">
        <v>184</v>
      </c>
    </row>
    <row r="2" spans="1:12" ht="15">
      <c r="A2" s="128" t="s">
        <v>58</v>
      </c>
      <c r="B2" s="198">
        <f>Info!C1</f>
        <v>44196</v>
      </c>
    </row>
    <row r="3" spans="1:12">
      <c r="A3" s="71"/>
      <c r="B3" s="128"/>
    </row>
    <row r="4" spans="1:12" ht="13.5" thickBot="1">
      <c r="A4" s="129" t="s">
        <v>149</v>
      </c>
      <c r="B4" s="49" t="s">
        <v>134</v>
      </c>
      <c r="C4" s="28"/>
      <c r="D4" s="8"/>
      <c r="E4" s="8"/>
      <c r="F4" s="8"/>
      <c r="G4" s="8"/>
      <c r="H4" s="8"/>
      <c r="I4" s="8"/>
      <c r="J4" s="8"/>
      <c r="K4" s="8"/>
      <c r="L4" s="8"/>
    </row>
    <row r="5" spans="1:12">
      <c r="A5" s="127"/>
      <c r="B5" s="61"/>
      <c r="C5" s="64" t="s">
        <v>5</v>
      </c>
      <c r="D5" s="64" t="s">
        <v>6</v>
      </c>
      <c r="E5" s="65" t="s">
        <v>7</v>
      </c>
      <c r="F5" s="8"/>
    </row>
    <row r="6" spans="1:12">
      <c r="A6" s="22">
        <v>1</v>
      </c>
      <c r="B6" s="5" t="s">
        <v>13</v>
      </c>
      <c r="C6" s="202">
        <v>1751</v>
      </c>
      <c r="D6" s="202">
        <v>51349</v>
      </c>
      <c r="E6" s="203">
        <v>421086</v>
      </c>
      <c r="F6" s="8"/>
    </row>
    <row r="7" spans="1:12">
      <c r="A7" s="22">
        <v>2</v>
      </c>
      <c r="B7" s="27" t="s">
        <v>116</v>
      </c>
      <c r="C7" s="202">
        <v>0</v>
      </c>
      <c r="D7" s="202">
        <v>39178</v>
      </c>
      <c r="E7" s="203">
        <v>419841</v>
      </c>
      <c r="F7" s="8"/>
    </row>
    <row r="8" spans="1:12">
      <c r="A8" s="22">
        <v>3</v>
      </c>
      <c r="B8" s="5" t="s">
        <v>130</v>
      </c>
      <c r="C8" s="202">
        <v>0</v>
      </c>
      <c r="D8" s="202">
        <v>1</v>
      </c>
      <c r="E8" s="203">
        <v>3</v>
      </c>
    </row>
    <row r="9" spans="1:12" ht="13.5" thickBot="1">
      <c r="A9" s="62">
        <v>4</v>
      </c>
      <c r="B9" s="59" t="s">
        <v>110</v>
      </c>
      <c r="C9" s="204">
        <v>1751</v>
      </c>
      <c r="D9" s="204">
        <v>51349</v>
      </c>
      <c r="E9" s="205">
        <v>421007</v>
      </c>
    </row>
    <row r="12" spans="1:12">
      <c r="B12" s="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2" tint="-0.249977111117893"/>
  </sheetPr>
  <dimension ref="A1:H14"/>
  <sheetViews>
    <sheetView zoomScaleNormal="100" workbookViewId="0">
      <selection activeCell="A8" sqref="A8:C9"/>
    </sheetView>
  </sheetViews>
  <sheetFormatPr defaultColWidth="9.140625" defaultRowHeight="12.75"/>
  <cols>
    <col min="1" max="1" width="10.5703125" style="3" bestFit="1" customWidth="1"/>
    <col min="2" max="2" width="52.5703125" style="3" customWidth="1"/>
    <col min="3" max="5" width="11.28515625" style="3" bestFit="1" customWidth="1"/>
    <col min="6" max="6" width="22.85546875" style="3" bestFit="1" customWidth="1"/>
    <col min="7" max="7" width="27.5703125" style="3" customWidth="1"/>
    <col min="8" max="16384" width="9.140625" style="3"/>
  </cols>
  <sheetData>
    <row r="1" spans="1:8">
      <c r="A1" s="3" t="s">
        <v>57</v>
      </c>
      <c r="B1" s="195" t="s">
        <v>184</v>
      </c>
    </row>
    <row r="2" spans="1:8">
      <c r="A2" s="8" t="s">
        <v>58</v>
      </c>
      <c r="B2" s="201">
        <f>Info!C1</f>
        <v>44196</v>
      </c>
      <c r="C2" s="8"/>
      <c r="D2" s="8"/>
      <c r="E2" s="8"/>
      <c r="F2" s="8"/>
      <c r="G2" s="8"/>
      <c r="H2" s="8"/>
    </row>
    <row r="3" spans="1:8">
      <c r="A3" s="8"/>
      <c r="B3" s="8"/>
      <c r="C3" s="8"/>
      <c r="D3" s="8"/>
      <c r="E3" s="8"/>
      <c r="F3" s="8"/>
      <c r="G3" s="8"/>
      <c r="H3" s="8"/>
    </row>
    <row r="4" spans="1:8" ht="13.5" thickBot="1">
      <c r="A4" s="129" t="s">
        <v>150</v>
      </c>
      <c r="B4" s="50" t="s">
        <v>117</v>
      </c>
      <c r="F4" s="8"/>
      <c r="G4" s="8"/>
      <c r="H4" s="8"/>
    </row>
    <row r="5" spans="1:8">
      <c r="A5" s="85"/>
      <c r="B5" s="61"/>
      <c r="C5" s="61" t="s">
        <v>0</v>
      </c>
      <c r="D5" s="61" t="s">
        <v>1</v>
      </c>
      <c r="E5" s="61" t="s">
        <v>2</v>
      </c>
      <c r="F5" s="61" t="s">
        <v>3</v>
      </c>
      <c r="G5" s="26" t="s">
        <v>4</v>
      </c>
      <c r="H5" s="8"/>
    </row>
    <row r="6" spans="1:8" s="11" customFormat="1" ht="76.5">
      <c r="A6" s="108"/>
      <c r="B6" s="23"/>
      <c r="C6" s="98" t="s">
        <v>5</v>
      </c>
      <c r="D6" s="98" t="s">
        <v>6</v>
      </c>
      <c r="E6" s="98" t="s">
        <v>7</v>
      </c>
      <c r="F6" s="70" t="s">
        <v>126</v>
      </c>
      <c r="G6" s="110" t="s">
        <v>127</v>
      </c>
      <c r="H6" s="109"/>
    </row>
    <row r="7" spans="1:8">
      <c r="A7" s="86">
        <v>1</v>
      </c>
      <c r="B7" s="5" t="s">
        <v>59</v>
      </c>
      <c r="C7" s="193">
        <v>63447806.270000003</v>
      </c>
      <c r="D7" s="193">
        <v>56668574.430000007</v>
      </c>
      <c r="E7" s="193">
        <v>58943774.460000008</v>
      </c>
      <c r="F7" s="236"/>
      <c r="G7" s="237"/>
      <c r="H7" s="8"/>
    </row>
    <row r="8" spans="1:8">
      <c r="A8" s="86">
        <v>2</v>
      </c>
      <c r="B8" s="51" t="s">
        <v>15</v>
      </c>
      <c r="C8" s="193">
        <v>35353452.639999993</v>
      </c>
      <c r="D8" s="193">
        <v>33735797.600000001</v>
      </c>
      <c r="E8" s="193">
        <v>44412043.150810011</v>
      </c>
      <c r="F8" s="238"/>
      <c r="G8" s="239"/>
    </row>
    <row r="9" spans="1:8">
      <c r="A9" s="86">
        <v>3</v>
      </c>
      <c r="B9" s="52" t="s">
        <v>131</v>
      </c>
      <c r="C9" s="193">
        <v>-215506</v>
      </c>
      <c r="D9" s="193">
        <v>1348031</v>
      </c>
      <c r="E9" s="193">
        <v>5207520</v>
      </c>
      <c r="F9" s="240"/>
      <c r="G9" s="241"/>
    </row>
    <row r="10" spans="1:8" ht="13.5" thickBot="1">
      <c r="A10" s="87">
        <v>4</v>
      </c>
      <c r="B10" s="88" t="s">
        <v>60</v>
      </c>
      <c r="C10" s="194">
        <f>C7+C8-C9</f>
        <v>99016764.909999996</v>
      </c>
      <c r="D10" s="194">
        <f>D7+D8-D9</f>
        <v>89056341.030000001</v>
      </c>
      <c r="E10" s="194">
        <f>E7+E8-E9</f>
        <v>98148297.610810012</v>
      </c>
      <c r="F10" s="150">
        <f>SUMIF(C10:E10, "&gt;=0",C10:E10)/3</f>
        <v>95407134.51693666</v>
      </c>
      <c r="G10" s="151">
        <f>F10*15%/8%</f>
        <v>178888377.21925622</v>
      </c>
    </row>
    <row r="11" spans="1:8">
      <c r="A11" s="24"/>
      <c r="B11" s="8"/>
      <c r="C11" s="8"/>
      <c r="D11" s="8"/>
      <c r="E11" s="8"/>
      <c r="F11" s="174"/>
    </row>
    <row r="14" spans="1:8">
      <c r="E14" s="192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0.499984740745262"/>
  </sheetPr>
  <dimension ref="A1:I22"/>
  <sheetViews>
    <sheetView zoomScaleNormal="100" workbookViewId="0">
      <selection activeCell="D16" sqref="D16"/>
    </sheetView>
  </sheetViews>
  <sheetFormatPr defaultColWidth="9.140625" defaultRowHeight="12.75"/>
  <cols>
    <col min="1" max="1" width="10.5703125" style="29" bestFit="1" customWidth="1"/>
    <col min="2" max="2" width="16.28515625" style="3" customWidth="1"/>
    <col min="3" max="3" width="42.85546875" style="3" customWidth="1"/>
    <col min="4" max="4" width="15" style="3" bestFit="1" customWidth="1"/>
    <col min="5" max="5" width="19.42578125" style="3" bestFit="1" customWidth="1"/>
    <col min="6" max="6" width="30.28515625" style="3" customWidth="1"/>
    <col min="7" max="16384" width="9.140625" style="3"/>
  </cols>
  <sheetData>
    <row r="1" spans="1:9">
      <c r="A1" s="2" t="s">
        <v>57</v>
      </c>
      <c r="B1" s="195" t="s">
        <v>184</v>
      </c>
    </row>
    <row r="2" spans="1:9" ht="15">
      <c r="A2" s="2" t="s">
        <v>58</v>
      </c>
      <c r="B2" s="196">
        <f>Info!C1</f>
        <v>44196</v>
      </c>
    </row>
    <row r="3" spans="1:9">
      <c r="A3" s="2"/>
    </row>
    <row r="4" spans="1:9" ht="13.5" thickBot="1">
      <c r="A4" s="129" t="s">
        <v>151</v>
      </c>
      <c r="B4" s="30" t="s">
        <v>159</v>
      </c>
      <c r="D4" s="13"/>
      <c r="E4" s="13"/>
      <c r="F4" s="13"/>
    </row>
    <row r="5" spans="1:9" s="9" customFormat="1" ht="36" customHeight="1">
      <c r="A5" s="89"/>
      <c r="B5" s="90"/>
      <c r="C5" s="90"/>
      <c r="D5" s="199" t="s">
        <v>142</v>
      </c>
      <c r="E5" s="199" t="s">
        <v>143</v>
      </c>
      <c r="F5" s="200" t="s">
        <v>185</v>
      </c>
    </row>
    <row r="6" spans="1:9" ht="15" customHeight="1">
      <c r="A6" s="91">
        <v>1</v>
      </c>
      <c r="B6" s="242" t="s">
        <v>21</v>
      </c>
      <c r="C6" s="17" t="s">
        <v>18</v>
      </c>
      <c r="D6" s="156">
        <v>6</v>
      </c>
      <c r="E6" s="156">
        <v>6</v>
      </c>
      <c r="F6" s="157"/>
    </row>
    <row r="7" spans="1:9" ht="15" customHeight="1">
      <c r="A7" s="91">
        <v>2</v>
      </c>
      <c r="B7" s="242"/>
      <c r="C7" s="17" t="s">
        <v>115</v>
      </c>
      <c r="D7" s="207">
        <f>SUM(D8:D14)</f>
        <v>4101964.23</v>
      </c>
      <c r="E7" s="207">
        <f>SUM(E8:E14)</f>
        <v>121200</v>
      </c>
      <c r="F7" s="153">
        <f>F8+F10+F12</f>
        <v>0</v>
      </c>
    </row>
    <row r="8" spans="1:9" ht="15" customHeight="1">
      <c r="A8" s="91">
        <v>3</v>
      </c>
      <c r="B8" s="242"/>
      <c r="C8" s="31" t="s">
        <v>111</v>
      </c>
      <c r="D8" s="208">
        <v>4092091.95</v>
      </c>
      <c r="E8" s="208">
        <v>121200</v>
      </c>
      <c r="F8" s="157"/>
      <c r="G8" s="8"/>
      <c r="H8" s="8"/>
    </row>
    <row r="9" spans="1:9" ht="15" customHeight="1">
      <c r="A9" s="92">
        <v>4</v>
      </c>
      <c r="B9" s="242"/>
      <c r="C9" s="32" t="s">
        <v>19</v>
      </c>
      <c r="D9" s="208"/>
      <c r="E9" s="208"/>
      <c r="F9" s="157"/>
      <c r="G9" s="8"/>
      <c r="H9" s="8"/>
    </row>
    <row r="10" spans="1:9" ht="30" customHeight="1">
      <c r="A10" s="92">
        <v>5</v>
      </c>
      <c r="B10" s="242"/>
      <c r="C10" s="31" t="s">
        <v>20</v>
      </c>
      <c r="D10" s="208">
        <v>0</v>
      </c>
      <c r="E10" s="208"/>
      <c r="F10" s="157"/>
    </row>
    <row r="11" spans="1:9" ht="15" customHeight="1">
      <c r="A11" s="92">
        <v>6</v>
      </c>
      <c r="B11" s="242"/>
      <c r="C11" s="32" t="s">
        <v>19</v>
      </c>
      <c r="D11" s="208"/>
      <c r="E11" s="208"/>
      <c r="F11" s="157"/>
    </row>
    <row r="12" spans="1:9" ht="15" customHeight="1">
      <c r="A12" s="92">
        <v>7</v>
      </c>
      <c r="B12" s="242"/>
      <c r="C12" s="31" t="s">
        <v>133</v>
      </c>
      <c r="D12" s="208">
        <v>9872.2800000000007</v>
      </c>
      <c r="E12" s="208"/>
      <c r="F12" s="157"/>
    </row>
    <row r="13" spans="1:9" ht="15" customHeight="1">
      <c r="A13" s="92">
        <v>8</v>
      </c>
      <c r="B13" s="242"/>
      <c r="C13" s="32" t="s">
        <v>19</v>
      </c>
      <c r="D13" s="208"/>
      <c r="E13" s="208"/>
      <c r="F13" s="157"/>
    </row>
    <row r="14" spans="1:9" ht="15" customHeight="1">
      <c r="A14" s="92">
        <v>9</v>
      </c>
      <c r="B14" s="242" t="s">
        <v>144</v>
      </c>
      <c r="C14" s="17" t="s">
        <v>18</v>
      </c>
      <c r="D14" s="209"/>
      <c r="E14" s="209"/>
      <c r="F14" s="158"/>
      <c r="I14" s="18"/>
    </row>
    <row r="15" spans="1:9" ht="15" customHeight="1">
      <c r="A15" s="92">
        <v>10</v>
      </c>
      <c r="B15" s="242"/>
      <c r="C15" s="17" t="s">
        <v>145</v>
      </c>
      <c r="D15" s="207">
        <f>SUM(D16:D21)</f>
        <v>0</v>
      </c>
      <c r="E15" s="207">
        <f>SUM(E16:E21)</f>
        <v>0</v>
      </c>
      <c r="F15" s="154">
        <f>F16+F18+F20</f>
        <v>0</v>
      </c>
    </row>
    <row r="16" spans="1:9" ht="15" customHeight="1">
      <c r="A16" s="92">
        <v>11</v>
      </c>
      <c r="B16" s="242"/>
      <c r="C16" s="31" t="s">
        <v>112</v>
      </c>
      <c r="D16" s="210"/>
      <c r="E16" s="209"/>
      <c r="F16" s="158"/>
    </row>
    <row r="17" spans="1:6" ht="15" customHeight="1">
      <c r="A17" s="92">
        <v>12</v>
      </c>
      <c r="B17" s="242"/>
      <c r="C17" s="32" t="s">
        <v>19</v>
      </c>
      <c r="D17" s="208"/>
      <c r="E17" s="208"/>
      <c r="F17" s="157"/>
    </row>
    <row r="18" spans="1:6" ht="30" customHeight="1">
      <c r="A18" s="92">
        <v>13</v>
      </c>
      <c r="B18" s="242"/>
      <c r="C18" s="31" t="s">
        <v>20</v>
      </c>
      <c r="D18" s="209"/>
      <c r="E18" s="209"/>
      <c r="F18" s="158"/>
    </row>
    <row r="19" spans="1:6" ht="15" customHeight="1">
      <c r="A19" s="92">
        <v>14</v>
      </c>
      <c r="B19" s="242"/>
      <c r="C19" s="32" t="s">
        <v>19</v>
      </c>
      <c r="D19" s="209"/>
      <c r="E19" s="209"/>
      <c r="F19" s="158"/>
    </row>
    <row r="20" spans="1:6" ht="15" customHeight="1">
      <c r="A20" s="92">
        <v>15</v>
      </c>
      <c r="B20" s="242"/>
      <c r="C20" s="31" t="s">
        <v>133</v>
      </c>
      <c r="D20" s="209"/>
      <c r="E20" s="209"/>
      <c r="F20" s="158"/>
    </row>
    <row r="21" spans="1:6" ht="15" customHeight="1">
      <c r="A21" s="92">
        <v>16</v>
      </c>
      <c r="B21" s="242"/>
      <c r="C21" s="32" t="s">
        <v>19</v>
      </c>
      <c r="D21" s="209"/>
      <c r="E21" s="209"/>
      <c r="F21" s="158"/>
    </row>
    <row r="22" spans="1:6" ht="15" customHeight="1" thickBot="1">
      <c r="A22" s="93">
        <v>17</v>
      </c>
      <c r="B22" s="243" t="s">
        <v>114</v>
      </c>
      <c r="C22" s="243"/>
      <c r="D22" s="211">
        <f>D7+D15</f>
        <v>4101964.23</v>
      </c>
      <c r="E22" s="211">
        <f>E7+E15</f>
        <v>121200</v>
      </c>
      <c r="F22" s="155">
        <f>F7+F15</f>
        <v>0</v>
      </c>
    </row>
  </sheetData>
  <mergeCells count="3">
    <mergeCell ref="B6:B13"/>
    <mergeCell ref="B14:B21"/>
    <mergeCell ref="B22:C2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0.499984740745262"/>
  </sheetPr>
  <dimension ref="A1:L20"/>
  <sheetViews>
    <sheetView zoomScaleNormal="100" workbookViewId="0">
      <selection activeCell="B3" sqref="B3"/>
    </sheetView>
  </sheetViews>
  <sheetFormatPr defaultColWidth="9.140625" defaultRowHeight="12.75"/>
  <cols>
    <col min="1" max="1" width="35.140625" style="3" customWidth="1"/>
    <col min="2" max="2" width="45.85546875" style="3" customWidth="1"/>
    <col min="3" max="4" width="29.42578125" style="3" customWidth="1"/>
    <col min="5" max="5" width="28.42578125" style="3" customWidth="1"/>
    <col min="6" max="6" width="14" style="3" bestFit="1" customWidth="1"/>
    <col min="7" max="7" width="14.7109375" style="3" customWidth="1"/>
    <col min="8" max="8" width="26.42578125" style="3" customWidth="1"/>
    <col min="9" max="9" width="16.140625" style="3" bestFit="1" customWidth="1"/>
    <col min="10" max="10" width="14" style="3" bestFit="1" customWidth="1"/>
    <col min="11" max="11" width="14.7109375" style="3" customWidth="1"/>
    <col min="12" max="12" width="26.85546875" style="3" customWidth="1"/>
    <col min="13" max="16384" width="9.140625" style="3"/>
  </cols>
  <sheetData>
    <row r="1" spans="1:12">
      <c r="A1" s="3" t="s">
        <v>57</v>
      </c>
      <c r="B1" s="195" t="s">
        <v>184</v>
      </c>
    </row>
    <row r="2" spans="1:12" ht="15">
      <c r="A2" s="3" t="s">
        <v>58</v>
      </c>
      <c r="B2" s="196">
        <f>Info!C1</f>
        <v>44196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3.5" thickBot="1">
      <c r="A4" s="129" t="s">
        <v>152</v>
      </c>
      <c r="B4" s="33" t="s">
        <v>118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8.5">
      <c r="A5" s="25"/>
      <c r="B5" s="61"/>
      <c r="C5" s="113" t="s">
        <v>142</v>
      </c>
      <c r="D5" s="113" t="s">
        <v>143</v>
      </c>
      <c r="E5" s="114" t="s">
        <v>121</v>
      </c>
      <c r="F5" s="34"/>
      <c r="G5" s="34"/>
      <c r="H5" s="34"/>
      <c r="I5" s="34"/>
      <c r="J5" s="34"/>
      <c r="K5" s="34"/>
      <c r="L5" s="34"/>
    </row>
    <row r="6" spans="1:12">
      <c r="A6" s="244" t="s">
        <v>22</v>
      </c>
      <c r="B6" s="116" t="s">
        <v>18</v>
      </c>
      <c r="C6" s="140"/>
      <c r="D6" s="140"/>
      <c r="E6" s="147"/>
      <c r="F6" s="34"/>
      <c r="G6" s="34"/>
      <c r="H6" s="34"/>
      <c r="I6" s="34"/>
      <c r="J6" s="34"/>
      <c r="K6" s="34"/>
      <c r="L6" s="34"/>
    </row>
    <row r="7" spans="1:12" ht="14.25">
      <c r="A7" s="244"/>
      <c r="B7" s="115" t="s">
        <v>113</v>
      </c>
      <c r="C7" s="140"/>
      <c r="D7" s="140"/>
      <c r="E7" s="147"/>
      <c r="F7" s="34"/>
      <c r="G7" s="34"/>
      <c r="H7" s="34"/>
      <c r="I7" s="34"/>
      <c r="J7" s="34"/>
      <c r="K7" s="34"/>
      <c r="L7" s="34"/>
    </row>
    <row r="8" spans="1:12" ht="14.25">
      <c r="A8" s="244" t="s">
        <v>72</v>
      </c>
      <c r="B8" s="115" t="s">
        <v>18</v>
      </c>
      <c r="C8" s="140"/>
      <c r="D8" s="140"/>
      <c r="E8" s="147"/>
      <c r="F8" s="34"/>
      <c r="G8" s="34"/>
      <c r="H8" s="34"/>
      <c r="I8" s="34"/>
      <c r="J8" s="34"/>
      <c r="K8" s="34"/>
      <c r="L8" s="34"/>
    </row>
    <row r="9" spans="1:12" ht="14.25">
      <c r="A9" s="244"/>
      <c r="B9" s="115" t="s">
        <v>16</v>
      </c>
      <c r="C9" s="159">
        <f>C10+C11+C12+C13</f>
        <v>0</v>
      </c>
      <c r="D9" s="159">
        <f>D10+D11+D12+D13</f>
        <v>0</v>
      </c>
      <c r="E9" s="159">
        <f>E10+E11+E12+E13</f>
        <v>0</v>
      </c>
      <c r="F9" s="34"/>
      <c r="G9" s="34"/>
      <c r="H9" s="34"/>
      <c r="I9" s="34"/>
      <c r="J9" s="34"/>
      <c r="K9" s="34"/>
      <c r="L9" s="34"/>
    </row>
    <row r="10" spans="1:12" ht="14.25">
      <c r="A10" s="244"/>
      <c r="B10" s="117" t="s">
        <v>23</v>
      </c>
      <c r="C10" s="140"/>
      <c r="D10" s="140"/>
      <c r="E10" s="147"/>
      <c r="F10" s="34"/>
      <c r="G10" s="34"/>
      <c r="H10" s="34"/>
      <c r="I10" s="34"/>
      <c r="J10" s="34"/>
      <c r="K10" s="34"/>
      <c r="L10" s="34"/>
    </row>
    <row r="11" spans="1:12" ht="14.25">
      <c r="A11" s="244"/>
      <c r="B11" s="117" t="s">
        <v>137</v>
      </c>
      <c r="C11" s="140"/>
      <c r="D11" s="140"/>
      <c r="E11" s="147"/>
      <c r="F11" s="34"/>
      <c r="G11" s="34"/>
      <c r="H11" s="34"/>
      <c r="I11" s="34"/>
      <c r="J11" s="34"/>
      <c r="K11" s="34"/>
      <c r="L11" s="34"/>
    </row>
    <row r="12" spans="1:12" ht="28.5">
      <c r="A12" s="244"/>
      <c r="B12" s="117" t="s">
        <v>138</v>
      </c>
      <c r="C12" s="140"/>
      <c r="D12" s="140"/>
      <c r="E12" s="147"/>
      <c r="F12" s="34"/>
      <c r="G12" s="34"/>
      <c r="H12" s="34"/>
      <c r="I12" s="34"/>
      <c r="J12" s="34"/>
      <c r="K12" s="34"/>
      <c r="L12" s="34"/>
    </row>
    <row r="13" spans="1:12" ht="14.25">
      <c r="A13" s="244"/>
      <c r="B13" s="117" t="s">
        <v>139</v>
      </c>
      <c r="C13" s="140"/>
      <c r="D13" s="140"/>
      <c r="E13" s="147"/>
      <c r="F13" s="34"/>
      <c r="G13" s="34"/>
      <c r="H13" s="34"/>
      <c r="I13" s="34"/>
      <c r="J13" s="34"/>
      <c r="K13" s="34"/>
      <c r="L13" s="34"/>
    </row>
    <row r="14" spans="1:12" ht="14.25">
      <c r="A14" s="244" t="s">
        <v>141</v>
      </c>
      <c r="B14" s="115" t="s">
        <v>18</v>
      </c>
      <c r="C14" s="140"/>
      <c r="D14" s="140"/>
      <c r="E14" s="147"/>
      <c r="F14" s="34"/>
      <c r="G14" s="34"/>
      <c r="H14" s="34"/>
      <c r="I14" s="34"/>
      <c r="J14" s="34"/>
      <c r="K14" s="34"/>
      <c r="L14" s="34"/>
    </row>
    <row r="15" spans="1:12" ht="14.25">
      <c r="A15" s="244"/>
      <c r="B15" s="115" t="s">
        <v>16</v>
      </c>
      <c r="C15" s="159">
        <f>C16+C17+C18+C19</f>
        <v>0</v>
      </c>
      <c r="D15" s="159">
        <f>D16+D17+D18+D19</f>
        <v>0</v>
      </c>
      <c r="E15" s="159">
        <f>E16+E17+E18+E19</f>
        <v>0</v>
      </c>
      <c r="F15" s="34"/>
      <c r="G15" s="34"/>
      <c r="H15" s="34"/>
      <c r="I15" s="34"/>
      <c r="J15" s="34"/>
      <c r="K15" s="34"/>
      <c r="L15" s="34"/>
    </row>
    <row r="16" spans="1:12" ht="14.25">
      <c r="A16" s="244"/>
      <c r="B16" s="117" t="s">
        <v>23</v>
      </c>
      <c r="C16" s="140"/>
      <c r="D16" s="140"/>
      <c r="E16" s="147"/>
      <c r="F16" s="34"/>
      <c r="G16" s="34"/>
      <c r="H16" s="34"/>
      <c r="I16" s="34"/>
      <c r="J16" s="34"/>
      <c r="K16" s="34"/>
      <c r="L16" s="34"/>
    </row>
    <row r="17" spans="1:12" ht="14.25">
      <c r="A17" s="245"/>
      <c r="B17" s="121" t="s">
        <v>137</v>
      </c>
      <c r="C17" s="160"/>
      <c r="D17" s="160"/>
      <c r="E17" s="161"/>
      <c r="F17" s="34"/>
      <c r="G17" s="34"/>
      <c r="H17" s="34"/>
      <c r="I17" s="34"/>
      <c r="J17" s="34"/>
      <c r="K17" s="34"/>
      <c r="L17" s="34"/>
    </row>
    <row r="18" spans="1:12" ht="28.5">
      <c r="A18" s="245"/>
      <c r="B18" s="121" t="s">
        <v>138</v>
      </c>
      <c r="C18" s="160"/>
      <c r="D18" s="160"/>
      <c r="E18" s="161"/>
      <c r="F18" s="34"/>
      <c r="G18" s="34"/>
      <c r="H18" s="34"/>
      <c r="I18" s="34"/>
      <c r="J18" s="34"/>
      <c r="K18" s="34"/>
      <c r="L18" s="34"/>
    </row>
    <row r="19" spans="1:12" ht="15" thickBot="1">
      <c r="A19" s="246"/>
      <c r="B19" s="118" t="s">
        <v>139</v>
      </c>
      <c r="C19" s="148"/>
      <c r="D19" s="148"/>
      <c r="E19" s="149"/>
      <c r="F19" s="34"/>
      <c r="G19" s="34"/>
      <c r="H19" s="34"/>
      <c r="I19" s="34"/>
      <c r="J19" s="34"/>
      <c r="K19" s="34"/>
      <c r="L19" s="34"/>
    </row>
    <row r="20" spans="1:12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.140625" defaultRowHeight="12.75"/>
  <cols>
    <col min="1" max="1" width="10.5703125" style="3" bestFit="1" customWidth="1"/>
    <col min="2" max="2" width="54.7109375" style="3" customWidth="1"/>
    <col min="3" max="3" width="26.7109375" style="3" customWidth="1"/>
    <col min="4" max="4" width="32.85546875" style="3" customWidth="1"/>
    <col min="5" max="5" width="26.7109375" style="3" customWidth="1"/>
    <col min="6" max="6" width="25.5703125" style="3" customWidth="1"/>
    <col min="7" max="7" width="28.140625" style="3" customWidth="1"/>
    <col min="8" max="16384" width="9.140625" style="3"/>
  </cols>
  <sheetData>
    <row r="1" spans="1:7">
      <c r="A1" s="3" t="s">
        <v>57</v>
      </c>
      <c r="B1" s="195" t="s">
        <v>184</v>
      </c>
    </row>
    <row r="2" spans="1:7" ht="15">
      <c r="A2" s="3" t="s">
        <v>58</v>
      </c>
      <c r="B2" s="196">
        <f>Info!C1</f>
        <v>44196</v>
      </c>
    </row>
    <row r="3" spans="1:7">
      <c r="B3" s="15"/>
    </row>
    <row r="4" spans="1:7" ht="13.5" thickBot="1">
      <c r="A4" s="129" t="s">
        <v>153</v>
      </c>
      <c r="B4" s="97" t="s">
        <v>120</v>
      </c>
    </row>
    <row r="5" spans="1:7" s="15" customFormat="1" ht="14.25">
      <c r="A5" s="94"/>
      <c r="B5" s="63"/>
      <c r="C5" s="95" t="s">
        <v>0</v>
      </c>
      <c r="D5" s="39" t="s">
        <v>1</v>
      </c>
      <c r="E5" s="39" t="s">
        <v>2</v>
      </c>
      <c r="F5" s="39" t="s">
        <v>3</v>
      </c>
      <c r="G5" s="38" t="s">
        <v>4</v>
      </c>
    </row>
    <row r="6" spans="1:7" ht="85.5">
      <c r="A6" s="96"/>
      <c r="B6" s="35"/>
      <c r="C6" s="119" t="s">
        <v>155</v>
      </c>
      <c r="D6" s="112" t="s">
        <v>156</v>
      </c>
      <c r="E6" s="112" t="s">
        <v>158</v>
      </c>
      <c r="F6" s="112" t="s">
        <v>157</v>
      </c>
      <c r="G6" s="120" t="s">
        <v>26</v>
      </c>
    </row>
    <row r="7" spans="1:7" ht="14.25">
      <c r="A7" s="96">
        <v>1</v>
      </c>
      <c r="B7" s="122" t="s">
        <v>142</v>
      </c>
      <c r="C7" s="162">
        <f>SUM(C8:C11)</f>
        <v>0</v>
      </c>
      <c r="D7" s="162">
        <f t="shared" ref="D7:G7" si="0">SUM(D8:D11)</f>
        <v>0</v>
      </c>
      <c r="E7" s="162">
        <f t="shared" si="0"/>
        <v>0</v>
      </c>
      <c r="F7" s="162">
        <f t="shared" si="0"/>
        <v>0</v>
      </c>
      <c r="G7" s="162">
        <f t="shared" si="0"/>
        <v>0</v>
      </c>
    </row>
    <row r="8" spans="1:7" ht="14.25">
      <c r="A8" s="96">
        <v>2</v>
      </c>
      <c r="B8" s="36" t="s">
        <v>24</v>
      </c>
      <c r="C8" s="165"/>
      <c r="D8" s="166"/>
      <c r="E8" s="166"/>
      <c r="F8" s="166"/>
      <c r="G8" s="167"/>
    </row>
    <row r="9" spans="1:7" ht="14.25">
      <c r="A9" s="96">
        <v>3</v>
      </c>
      <c r="B9" s="36" t="s">
        <v>25</v>
      </c>
      <c r="C9" s="165"/>
      <c r="D9" s="166"/>
      <c r="E9" s="166"/>
      <c r="F9" s="166"/>
      <c r="G9" s="167"/>
    </row>
    <row r="10" spans="1:7" ht="14.25">
      <c r="A10" s="96">
        <v>4</v>
      </c>
      <c r="B10" s="37" t="s">
        <v>135</v>
      </c>
      <c r="C10" s="165"/>
      <c r="D10" s="166"/>
      <c r="E10" s="166"/>
      <c r="F10" s="166"/>
      <c r="G10" s="167"/>
    </row>
    <row r="11" spans="1:7" ht="14.25">
      <c r="A11" s="96">
        <v>5</v>
      </c>
      <c r="B11" s="36" t="s">
        <v>136</v>
      </c>
      <c r="C11" s="165"/>
      <c r="D11" s="166"/>
      <c r="E11" s="166"/>
      <c r="F11" s="166"/>
      <c r="G11" s="167"/>
    </row>
    <row r="12" spans="1:7" ht="14.25">
      <c r="A12" s="96">
        <v>6</v>
      </c>
      <c r="B12" s="17" t="s">
        <v>143</v>
      </c>
      <c r="C12" s="152">
        <f>SUM(C13:C16)</f>
        <v>0</v>
      </c>
      <c r="D12" s="152">
        <f>SUM(D13:D16)</f>
        <v>0</v>
      </c>
      <c r="E12" s="152">
        <f>SUM(E13:E16)</f>
        <v>0</v>
      </c>
      <c r="F12" s="152">
        <f>SUM(F13:F16)</f>
        <v>0</v>
      </c>
      <c r="G12" s="153">
        <f>SUM(G13:G16)</f>
        <v>0</v>
      </c>
    </row>
    <row r="13" spans="1:7" ht="14.25">
      <c r="A13" s="96">
        <v>7</v>
      </c>
      <c r="B13" s="36" t="s">
        <v>24</v>
      </c>
      <c r="C13" s="156"/>
      <c r="D13" s="156"/>
      <c r="E13" s="156"/>
      <c r="F13" s="156"/>
      <c r="G13" s="157"/>
    </row>
    <row r="14" spans="1:7" ht="14.25">
      <c r="A14" s="96">
        <v>8</v>
      </c>
      <c r="B14" s="36" t="s">
        <v>25</v>
      </c>
      <c r="C14" s="156"/>
      <c r="D14" s="156"/>
      <c r="E14" s="156"/>
      <c r="F14" s="156"/>
      <c r="G14" s="157"/>
    </row>
    <row r="15" spans="1:7" ht="14.25">
      <c r="A15" s="96">
        <v>9</v>
      </c>
      <c r="B15" s="37" t="s">
        <v>135</v>
      </c>
      <c r="C15" s="156"/>
      <c r="D15" s="156"/>
      <c r="E15" s="156"/>
      <c r="F15" s="156"/>
      <c r="G15" s="157"/>
    </row>
    <row r="16" spans="1:7" ht="14.25">
      <c r="A16" s="96">
        <v>10</v>
      </c>
      <c r="B16" s="36" t="s">
        <v>136</v>
      </c>
      <c r="C16" s="156"/>
      <c r="D16" s="156"/>
      <c r="E16" s="156"/>
      <c r="F16" s="156"/>
      <c r="G16" s="157"/>
    </row>
    <row r="17" spans="1:7" ht="14.25">
      <c r="A17" s="96">
        <v>11</v>
      </c>
      <c r="B17" s="17" t="s">
        <v>109</v>
      </c>
      <c r="C17" s="152">
        <f>SUM(C18:C21)</f>
        <v>0</v>
      </c>
      <c r="D17" s="152">
        <f>SUM(D18:D21)</f>
        <v>0</v>
      </c>
      <c r="E17" s="152">
        <f>SUM(E18:E21)</f>
        <v>0</v>
      </c>
      <c r="F17" s="152">
        <f>SUM(F18:F21)</f>
        <v>0</v>
      </c>
      <c r="G17" s="153">
        <f>SUM(G18:G21)</f>
        <v>0</v>
      </c>
    </row>
    <row r="18" spans="1:7" ht="14.25">
      <c r="A18" s="96">
        <v>12</v>
      </c>
      <c r="B18" s="36" t="s">
        <v>24</v>
      </c>
      <c r="C18" s="156"/>
      <c r="D18" s="156"/>
      <c r="E18" s="156" t="s">
        <v>12</v>
      </c>
      <c r="F18" s="156"/>
      <c r="G18" s="157"/>
    </row>
    <row r="19" spans="1:7" ht="14.25">
      <c r="A19" s="96">
        <v>13</v>
      </c>
      <c r="B19" s="36" t="s">
        <v>25</v>
      </c>
      <c r="C19" s="156"/>
      <c r="D19" s="156"/>
      <c r="E19" s="156"/>
      <c r="F19" s="156"/>
      <c r="G19" s="157"/>
    </row>
    <row r="20" spans="1:7" ht="14.25">
      <c r="A20" s="96">
        <v>14</v>
      </c>
      <c r="B20" s="37" t="s">
        <v>135</v>
      </c>
      <c r="C20" s="156"/>
      <c r="D20" s="156"/>
      <c r="E20" s="156"/>
      <c r="F20" s="156"/>
      <c r="G20" s="157"/>
    </row>
    <row r="21" spans="1:7" ht="14.25">
      <c r="A21" s="96">
        <v>15</v>
      </c>
      <c r="B21" s="36" t="s">
        <v>136</v>
      </c>
      <c r="C21" s="156"/>
      <c r="D21" s="156"/>
      <c r="E21" s="156"/>
      <c r="F21" s="156"/>
      <c r="G21" s="157"/>
    </row>
    <row r="22" spans="1:7" ht="15" thickBot="1">
      <c r="A22" s="96">
        <v>16</v>
      </c>
      <c r="B22" s="57" t="s">
        <v>10</v>
      </c>
      <c r="C22" s="163">
        <f>C12+C17</f>
        <v>0</v>
      </c>
      <c r="D22" s="163">
        <f>D12+D17</f>
        <v>0</v>
      </c>
      <c r="E22" s="163">
        <f>E12+E17</f>
        <v>0</v>
      </c>
      <c r="F22" s="163">
        <f>F12+F17</f>
        <v>0</v>
      </c>
      <c r="G22" s="164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2" tint="-0.499984740745262"/>
  </sheetPr>
  <dimension ref="A1:R20"/>
  <sheetViews>
    <sheetView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.140625" defaultRowHeight="12.75"/>
  <cols>
    <col min="1" max="1" width="10.5703125" style="3" bestFit="1" customWidth="1"/>
    <col min="2" max="2" width="89.140625" style="3" bestFit="1" customWidth="1"/>
    <col min="3" max="3" width="15.140625" style="19" customWidth="1"/>
    <col min="4" max="5" width="13.7109375" style="19" customWidth="1"/>
    <col min="6" max="6" width="16.28515625" style="19" customWidth="1"/>
    <col min="7" max="8" width="13.7109375" style="19" customWidth="1"/>
    <col min="9" max="9" width="17.5703125" style="19" customWidth="1"/>
    <col min="10" max="10" width="14.5703125" style="19" customWidth="1"/>
    <col min="11" max="12" width="13.7109375" style="19" customWidth="1"/>
    <col min="13" max="13" width="15" style="19" customWidth="1"/>
    <col min="14" max="15" width="13.7109375" style="19" customWidth="1"/>
    <col min="16" max="17" width="15.7109375" style="19" customWidth="1"/>
    <col min="18" max="18" width="9.140625" style="19"/>
    <col min="19" max="16384" width="9.140625" style="3"/>
  </cols>
  <sheetData>
    <row r="1" spans="1:15">
      <c r="A1" s="3" t="s">
        <v>57</v>
      </c>
      <c r="B1" s="195" t="s">
        <v>184</v>
      </c>
    </row>
    <row r="2" spans="1:15" ht="15">
      <c r="A2" s="3" t="s">
        <v>58</v>
      </c>
      <c r="B2" s="196">
        <f>Info!C1</f>
        <v>44196</v>
      </c>
    </row>
    <row r="4" spans="1:15" ht="13.5" thickBot="1">
      <c r="A4" s="129" t="s">
        <v>154</v>
      </c>
      <c r="B4" s="54" t="s">
        <v>161</v>
      </c>
    </row>
    <row r="5" spans="1:15">
      <c r="A5" s="56"/>
      <c r="B5" s="58"/>
      <c r="C5" s="42" t="s">
        <v>0</v>
      </c>
      <c r="D5" s="42" t="s">
        <v>1</v>
      </c>
      <c r="E5" s="42" t="s">
        <v>2</v>
      </c>
      <c r="F5" s="42" t="s">
        <v>3</v>
      </c>
      <c r="G5" s="42" t="s">
        <v>4</v>
      </c>
      <c r="H5" s="42" t="s">
        <v>8</v>
      </c>
      <c r="I5" s="42" t="s">
        <v>96</v>
      </c>
      <c r="J5" s="42" t="s">
        <v>97</v>
      </c>
      <c r="K5" s="42" t="s">
        <v>98</v>
      </c>
      <c r="L5" s="42" t="s">
        <v>99</v>
      </c>
      <c r="M5" s="42" t="s">
        <v>100</v>
      </c>
      <c r="N5" s="42" t="s">
        <v>101</v>
      </c>
      <c r="O5" s="43" t="s">
        <v>104</v>
      </c>
    </row>
    <row r="6" spans="1:15">
      <c r="A6" s="22"/>
      <c r="B6" s="5"/>
      <c r="C6" s="247" t="s">
        <v>61</v>
      </c>
      <c r="D6" s="247"/>
      <c r="E6" s="247"/>
      <c r="F6" s="249" t="s">
        <v>62</v>
      </c>
      <c r="G6" s="249"/>
      <c r="H6" s="249"/>
      <c r="I6" s="249"/>
      <c r="J6" s="249"/>
      <c r="K6" s="249"/>
      <c r="L6" s="249"/>
      <c r="M6" s="249" t="s">
        <v>63</v>
      </c>
      <c r="N6" s="249"/>
      <c r="O6" s="248"/>
    </row>
    <row r="7" spans="1:15" ht="15" customHeight="1">
      <c r="A7" s="22"/>
      <c r="B7" s="5"/>
      <c r="C7" s="249" t="s">
        <v>64</v>
      </c>
      <c r="D7" s="249" t="s">
        <v>65</v>
      </c>
      <c r="E7" s="249" t="s">
        <v>102</v>
      </c>
      <c r="F7" s="249" t="s">
        <v>66</v>
      </c>
      <c r="G7" s="249"/>
      <c r="H7" s="249" t="s">
        <v>67</v>
      </c>
      <c r="I7" s="249" t="s">
        <v>68</v>
      </c>
      <c r="J7" s="249"/>
      <c r="K7" s="250" t="s">
        <v>11</v>
      </c>
      <c r="L7" s="250"/>
      <c r="M7" s="247" t="s">
        <v>103</v>
      </c>
      <c r="N7" s="247" t="s">
        <v>107</v>
      </c>
      <c r="O7" s="248" t="s">
        <v>108</v>
      </c>
    </row>
    <row r="8" spans="1:15" ht="38.25">
      <c r="A8" s="22"/>
      <c r="B8" s="5"/>
      <c r="C8" s="249"/>
      <c r="D8" s="249"/>
      <c r="E8" s="249"/>
      <c r="F8" s="172" t="s">
        <v>19</v>
      </c>
      <c r="G8" s="172" t="s">
        <v>69</v>
      </c>
      <c r="H8" s="249"/>
      <c r="I8" s="172" t="s">
        <v>105</v>
      </c>
      <c r="J8" s="172" t="s">
        <v>106</v>
      </c>
      <c r="K8" s="173" t="s">
        <v>70</v>
      </c>
      <c r="L8" s="173" t="s">
        <v>71</v>
      </c>
      <c r="M8" s="247"/>
      <c r="N8" s="247"/>
      <c r="O8" s="248"/>
    </row>
    <row r="9" spans="1:15">
      <c r="A9" s="60"/>
      <c r="B9" s="55" t="s">
        <v>17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6"/>
    </row>
    <row r="10" spans="1:15">
      <c r="A10" s="22">
        <v>1</v>
      </c>
      <c r="B10" s="53" t="s">
        <v>94</v>
      </c>
      <c r="C10" s="168">
        <f>SUM(C11:C17)</f>
        <v>0</v>
      </c>
      <c r="D10" s="168">
        <f>SUM(D11:D17)</f>
        <v>0</v>
      </c>
      <c r="E10" s="168">
        <f>SUM(E11:E17)</f>
        <v>0</v>
      </c>
      <c r="F10" s="169">
        <f t="shared" ref="F10:O10" si="0">SUM(F11:F17)</f>
        <v>0</v>
      </c>
      <c r="G10" s="169">
        <f t="shared" si="0"/>
        <v>0</v>
      </c>
      <c r="H10" s="168">
        <f t="shared" si="0"/>
        <v>0</v>
      </c>
      <c r="I10" s="168">
        <f t="shared" si="0"/>
        <v>0</v>
      </c>
      <c r="J10" s="168">
        <f t="shared" si="0"/>
        <v>0</v>
      </c>
      <c r="K10" s="168">
        <f t="shared" si="0"/>
        <v>0</v>
      </c>
      <c r="L10" s="168">
        <f t="shared" si="0"/>
        <v>0</v>
      </c>
      <c r="M10" s="169">
        <f>SUM(M11:M17)</f>
        <v>0</v>
      </c>
      <c r="N10" s="169">
        <f t="shared" si="0"/>
        <v>0</v>
      </c>
      <c r="O10" s="170">
        <f t="shared" si="0"/>
        <v>0</v>
      </c>
    </row>
    <row r="11" spans="1:15">
      <c r="A11" s="22">
        <v>1.1000000000000001</v>
      </c>
      <c r="B11" s="5"/>
      <c r="C11" s="139"/>
      <c r="D11" s="139"/>
      <c r="E11" s="168">
        <f>C11+D11</f>
        <v>0</v>
      </c>
      <c r="F11" s="139"/>
      <c r="G11" s="139"/>
      <c r="H11" s="139"/>
      <c r="I11" s="139"/>
      <c r="J11" s="139"/>
      <c r="K11" s="171"/>
      <c r="L11" s="171"/>
      <c r="M11" s="168">
        <f>C11+F11-H11-I11</f>
        <v>0</v>
      </c>
      <c r="N11" s="168">
        <f>D11+G11+H11-J11+K11-L11</f>
        <v>0</v>
      </c>
      <c r="O11" s="170">
        <f t="shared" ref="O11:O17" si="1">M11+N11</f>
        <v>0</v>
      </c>
    </row>
    <row r="12" spans="1:15">
      <c r="A12" s="22">
        <v>1.2</v>
      </c>
      <c r="B12" s="5"/>
      <c r="C12" s="139"/>
      <c r="D12" s="139"/>
      <c r="E12" s="168">
        <f t="shared" ref="E12:E17" si="2">C12+D12</f>
        <v>0</v>
      </c>
      <c r="F12" s="139"/>
      <c r="G12" s="139"/>
      <c r="H12" s="139"/>
      <c r="I12" s="139"/>
      <c r="J12" s="139"/>
      <c r="K12" s="171"/>
      <c r="L12" s="171"/>
      <c r="M12" s="168">
        <f t="shared" ref="M12:M15" si="3">C12+F12-H12-I12</f>
        <v>0</v>
      </c>
      <c r="N12" s="168">
        <f t="shared" ref="N12:N17" si="4">D12+G12+H12-J12+K12-L12</f>
        <v>0</v>
      </c>
      <c r="O12" s="170">
        <f t="shared" si="1"/>
        <v>0</v>
      </c>
    </row>
    <row r="13" spans="1:15">
      <c r="A13" s="22">
        <v>1.3</v>
      </c>
      <c r="B13" s="5"/>
      <c r="C13" s="139"/>
      <c r="D13" s="139"/>
      <c r="E13" s="168">
        <f t="shared" si="2"/>
        <v>0</v>
      </c>
      <c r="F13" s="139"/>
      <c r="G13" s="139"/>
      <c r="H13" s="139"/>
      <c r="I13" s="139"/>
      <c r="J13" s="139"/>
      <c r="K13" s="171"/>
      <c r="L13" s="171"/>
      <c r="M13" s="168">
        <f t="shared" si="3"/>
        <v>0</v>
      </c>
      <c r="N13" s="168">
        <f t="shared" si="4"/>
        <v>0</v>
      </c>
      <c r="O13" s="170">
        <f t="shared" si="1"/>
        <v>0</v>
      </c>
    </row>
    <row r="14" spans="1:15">
      <c r="A14" s="22">
        <v>1.4</v>
      </c>
      <c r="B14" s="5"/>
      <c r="C14" s="139"/>
      <c r="D14" s="139"/>
      <c r="E14" s="168">
        <f t="shared" si="2"/>
        <v>0</v>
      </c>
      <c r="F14" s="139"/>
      <c r="G14" s="139"/>
      <c r="H14" s="139"/>
      <c r="I14" s="139"/>
      <c r="J14" s="139"/>
      <c r="K14" s="171"/>
      <c r="L14" s="171"/>
      <c r="M14" s="168">
        <f t="shared" si="3"/>
        <v>0</v>
      </c>
      <c r="N14" s="168">
        <f t="shared" si="4"/>
        <v>0</v>
      </c>
      <c r="O14" s="170">
        <f t="shared" si="1"/>
        <v>0</v>
      </c>
    </row>
    <row r="15" spans="1:15">
      <c r="A15" s="22">
        <v>1.5</v>
      </c>
      <c r="B15" s="5"/>
      <c r="C15" s="139"/>
      <c r="D15" s="139"/>
      <c r="E15" s="168">
        <f t="shared" si="2"/>
        <v>0</v>
      </c>
      <c r="F15" s="139"/>
      <c r="G15" s="139"/>
      <c r="H15" s="139"/>
      <c r="I15" s="139"/>
      <c r="J15" s="139"/>
      <c r="K15" s="171"/>
      <c r="L15" s="171"/>
      <c r="M15" s="168">
        <f t="shared" si="3"/>
        <v>0</v>
      </c>
      <c r="N15" s="168">
        <f t="shared" si="4"/>
        <v>0</v>
      </c>
      <c r="O15" s="170">
        <f t="shared" si="1"/>
        <v>0</v>
      </c>
    </row>
    <row r="16" spans="1:15">
      <c r="A16" s="22">
        <v>1.6</v>
      </c>
      <c r="B16" s="5"/>
      <c r="C16" s="139"/>
      <c r="D16" s="139"/>
      <c r="E16" s="168">
        <f t="shared" si="2"/>
        <v>0</v>
      </c>
      <c r="F16" s="139"/>
      <c r="G16" s="139"/>
      <c r="H16" s="139"/>
      <c r="I16" s="139"/>
      <c r="J16" s="139"/>
      <c r="K16" s="171"/>
      <c r="L16" s="171"/>
      <c r="M16" s="168">
        <f>C16+F16-H16-I16</f>
        <v>0</v>
      </c>
      <c r="N16" s="168">
        <f t="shared" si="4"/>
        <v>0</v>
      </c>
      <c r="O16" s="170">
        <f t="shared" si="1"/>
        <v>0</v>
      </c>
    </row>
    <row r="17" spans="1:15">
      <c r="A17" s="22" t="s">
        <v>95</v>
      </c>
      <c r="B17" s="5"/>
      <c r="C17" s="139"/>
      <c r="D17" s="139"/>
      <c r="E17" s="168">
        <f t="shared" si="2"/>
        <v>0</v>
      </c>
      <c r="F17" s="139"/>
      <c r="G17" s="139"/>
      <c r="H17" s="139"/>
      <c r="I17" s="139"/>
      <c r="J17" s="139"/>
      <c r="K17" s="171"/>
      <c r="L17" s="171"/>
      <c r="M17" s="168">
        <f>C17+F17-H17-I17</f>
        <v>0</v>
      </c>
      <c r="N17" s="168">
        <f t="shared" si="4"/>
        <v>0</v>
      </c>
      <c r="O17" s="170">
        <f t="shared" si="1"/>
        <v>0</v>
      </c>
    </row>
    <row r="18" spans="1:15">
      <c r="A18" s="60"/>
      <c r="B18" s="8" t="s">
        <v>109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6"/>
    </row>
    <row r="19" spans="1:15" ht="11.25" customHeight="1" thickBot="1">
      <c r="A19" s="62">
        <v>2</v>
      </c>
      <c r="B19" s="177" t="s">
        <v>94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>
        <f>C19+F19-H19-I19</f>
        <v>0</v>
      </c>
      <c r="N19" s="178">
        <f t="shared" ref="N19" si="5">D19+G19+H19-J19+K19-L19</f>
        <v>0</v>
      </c>
      <c r="O19" s="179">
        <f>M19+N19</f>
        <v>0</v>
      </c>
    </row>
    <row r="20" spans="1:15">
      <c r="A20" s="8"/>
      <c r="B20" s="8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v2togbpXt0cFiliM6b/PZ9RMdyYn5n+o3yqUJK6SXTA=</DigestValue>
    </Reference>
    <Reference Type="http://www.w3.org/2000/09/xmldsig#Object" URI="#idOfficeObject">
      <DigestMethod Algorithm="http://www.w3.org/2001/04/xmlenc#sha256"/>
      <DigestValue>w0Tj6pJgvWu2BPaSkFN7VMetXRTtQQtXMSnQ0974h78=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feQh4EnFjiIm3U/EkKH8nT1jYgJW+3lWKVRD9imTcmE=</DigestValue>
    </Reference>
  </SignedInfo>
  <SignatureValue>DscwMeOU0ngMCJCuWrOhx6mHF2Nd4/lsFc5wlsqetR1MpW8L1Q1njx9eBXobV3TUaUsC+pkaWDJ6
q/j42+Evuae/PUT1I9DBupcl341DO8E2gilQeotDuYt+8T69Joan2VDqNTnUVGpfHkhbwAO9WDGq
5Iv2UVWBRFKLiOSvdK0nnfmujhf/hTiCl8H0Mbk++v/EhrBou7JdzX6tXdicXANHg1DOCp6dVuWy
RlSdPTwwqCIPL3yELnyDQHlEEDrV+PpNv7K0XF2u+f3Bg88Okz+OChk1MTxChg62TwqrgjECma0G
cLIK+5D2fNsSssXQFgQV62iiDnaIG5rk9AE7KA==</SignatureValue>
  <KeyInfo>
    <X509Data>
      <X509Certificate>MIIGRjCCBS6gAwIBAgIKEcRBZQACAAHLTTANBgkqhkiG9w0BAQsFADBKMRIwEAYKCZImiZPyLGQBGRYCZ2UxEzARBgoJkiaJk/IsZAEZFgNuYmcxHzAdBgNVBAMTFk5CRyBDbGFzcyAyIElOVCBTdWIgQ0EwHhcNMjEwMjE3MDg0MTQ0WhcNMjExMjIyMDk0NjU2WjBEMR0wGwYDVQQKExRKU0MgVlRCIEJhbmsgR2VvcmdpYTEjMCEGA1UEAxMaQlZUIC0gSXJha2xpIENoYWtobmFzaHZpbGkwggEiMA0GCSqGSIb3DQEBAQUAA4IBDwAwggEKAoIBAQC8psci+T9EBKB3E2tsqOxRBf9DxedidzFeSish/LhqGNOo5/FBeDL+wUPXC+Sis42zZNib9N0iarOXGfDEvZvJkNDYn3Op20STRrezuaSU78urp90hQGOOpRx9vjftDMJczYp0f9bWHuPpkBypgRSOEyZrc3qS6C8MZoPAY280VNvXHSvvVEb5/RnMvhKzMel66GdK6tHoNN2ItlS2wj7wISxUD78WL5F5h9r3GBpl0XX9HVKI/X+KaoL6Nxsw/FvewGvkAcCYyGNXtoR9c7hPHTn2kNRomfFANPjwpfTsKUfKjeCy2chpTJH0nIaHnbVUYOqm8tSP4gthuNQkZwR9AgMBAAGjggMyMIIDLjA8BgkrBgEEAYI3FQcELzAtBiUrBgEEAYI3FQjmsmCDjfVEhoGZCYO4oUqDvoRxBIHPkBGGr54RAgFkAgEbMB0GA1UdJQQWMBQGCCsGAQUFBwMCBggrBgEFBQcDBDALBgNVHQ8EBAMCB4AwJwYJKwYBBAGCNxUKBBowGDAKBggrBgEFBQcDAjAKBggrBgEFBQcDBDAdBgNVHQ4EFgQUHQsm6DRjmyHap0yHOueI04lOHSo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yKS5jcnQwDQYJKoZIhvcNAQELBQADggEBAIXJvswNkNNJY4JKzKvLwdmWSFaWZvpbk5ozvwLAeOvjQxY5eLGhtnwQZuXhkg2gZPN8gzEHOOJVcEa15KxsktEOI6NMPFiUPjT+v5U/WYGJG8F8HiKTv6dGiQMNQm6uCKNt0mfa/K6QwSfPy25uzmgwPrpMMHmmBtuT2pNIVXQ7/Cr0RTS1jHTvrWsodryxWIZp2sudFtCGePLatsJtoF37y9cHUCmMN7y6aPGJifn8u/XB8i3YSEdebg+ke3vTOVNifqax6l0On00KGPA36tifAymbTLnHX2Jgd4/NiGpgcANAZbbD5PSIDS1V7cpOx7JmETCHT36NSjcLvTAuT6w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x5ZA8LkyCkU2HO1uBJBhYj1VqLxCTr+zVgfllKqtJpc=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G42Y/KTb8n4qEw0HFuHrrT1sulLcvd9jJA6X2IORt/o=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p35pK6AwspaGp9TLeco4/q1+z8t5GQIgYQFH8BVKx88=</DigestValue>
      </Reference>
      <Reference URI="/xl/styles.xml?ContentType=application/vnd.openxmlformats-officedocument.spreadsheetml.styles+xml">
        <DigestMethod Algorithm="http://www.w3.org/2001/04/xmlenc#sha256"/>
        <DigestValue>UVmsnocM6XdnVxjwPCH0THch5zgtrJDKc3vy0+Jdx80=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8vxhsqslRlUvrc81VvUxYSDnIqTbJ/Xkigp1lU+uX9w=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3uM7P7Jw5TwekaXq1MtyQMMGp/zZreJqSv77XJ2sOnQ=</DigestValue>
      </Reference>
      <Reference URI="/xl/worksheets/sheet2.xml?ContentType=application/vnd.openxmlformats-officedocument.spreadsheetml.worksheet+xml">
        <DigestMethod Algorithm="http://www.w3.org/2001/04/xmlenc#sha256"/>
        <DigestValue>DT0mjsJRh4qlHVbcfAl7zWnnjN8501V32DyTca8XkQk=</DigestValue>
      </Reference>
      <Reference URI="/xl/worksheets/sheet3.xml?ContentType=application/vnd.openxmlformats-officedocument.spreadsheetml.worksheet+xml">
        <DigestMethod Algorithm="http://www.w3.org/2001/04/xmlenc#sha256"/>
        <DigestValue>WJ59597qf6cwa02bcv/6iL44BmQtBJcYBodL4P3CM0M=</DigestValue>
      </Reference>
      <Reference URI="/xl/worksheets/sheet4.xml?ContentType=application/vnd.openxmlformats-officedocument.spreadsheetml.worksheet+xml">
        <DigestMethod Algorithm="http://www.w3.org/2001/04/xmlenc#sha256"/>
        <DigestValue>npTFlKfvMl5kgX0T3Uwr2HcZWvOWEBHQpeLZ0B1IZPA=</DigestValue>
      </Reference>
      <Reference URI="/xl/worksheets/sheet5.xml?ContentType=application/vnd.openxmlformats-officedocument.spreadsheetml.worksheet+xml">
        <DigestMethod Algorithm="http://www.w3.org/2001/04/xmlenc#sha256"/>
        <DigestValue>eeLGJVKlml+qyq9eXs2QgivM8ztaGvDBs2cNTT1cifw=</DigestValue>
      </Reference>
      <Reference URI="/xl/worksheets/sheet6.xml?ContentType=application/vnd.openxmlformats-officedocument.spreadsheetml.worksheet+xml">
        <DigestMethod Algorithm="http://www.w3.org/2001/04/xmlenc#sha256"/>
        <DigestValue>v7E12GoiKVeoRWIst/lSwAqhK+TPCXRl2dLYcU2vMwI=</DigestValue>
      </Reference>
      <Reference URI="/xl/worksheets/sheet7.xml?ContentType=application/vnd.openxmlformats-officedocument.spreadsheetml.worksheet+xml">
        <DigestMethod Algorithm="http://www.w3.org/2001/04/xmlenc#sha256"/>
        <DigestValue>eA3g92KMCfr9xH+cNmkrA+iOEH4ceDRRDZu8M+O5raA=</DigestValue>
      </Reference>
      <Reference URI="/xl/worksheets/sheet8.xml?ContentType=application/vnd.openxmlformats-officedocument.spreadsheetml.worksheet+xml">
        <DigestMethod Algorithm="http://www.w3.org/2001/04/xmlenc#sha256"/>
        <DigestValue>21tmuy/tHGnuRD7mqmpEFD3UAbLDbfYGifVU+1+5reA=</DigestValue>
      </Reference>
      <Reference URI="/xl/worksheets/sheet9.xml?ContentType=application/vnd.openxmlformats-officedocument.spreadsheetml.worksheet+xml">
        <DigestMethod Algorithm="http://www.w3.org/2001/04/xmlenc#sha256"/>
        <DigestValue>rEP9ra1D/EKHsMrrJGK4OiP7rV+1D0rbPRTKgMMdFQQ=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2021-06-01T06:53:33Z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pillar 3</SignatureComments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2021-06-01T06:53:33Z</xd:SigningTime>
          <xd:SigningCertificate>
            <xd:Cert>
              <xd:CertDigest>
                <DigestMethod Algorithm="http://www.w3.org/2001/04/xmlenc#sha256"/>
                <DigestValue>NcVP3mxVvHfn7FTeGvr58PEbIg3Wwu1hodDjXDbt55w=</DigestValue>
              </xd:CertDigest>
              <xd:IssuerSerial>
                <X509IssuerName>CN=NBG Class 2 INT Sub CA, DC=nbg, DC=ge</X509IssuerName>
                <X509SerialNumber>83900504219824743893837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pillar 3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y5XlQfys97dqIlgGtaADUYa4jPNeamg8jAMW/PCTBnE=</DigestValue>
    </Reference>
    <Reference Type="http://www.w3.org/2000/09/xmldsig#Object" URI="#idOfficeObject">
      <DigestMethod Algorithm="http://www.w3.org/2001/04/xmlenc#sha256"/>
      <DigestValue>w0Tj6pJgvWu2BPaSkFN7VMetXRTtQQtXMSnQ0974h78=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BRTgQ4+a1u0aCnR9sc/cfJF7gXF71G/R2ZLqJpg0KPU=</DigestValue>
    </Reference>
  </SignedInfo>
  <SignatureValue>YejFM886Bkje06a5eQDIHDCneGJwY4/v5REOerH+Xglid3z8Jvj1KGZ4MWM16RSpF6cmO/STT209
q7/ZsxbQhbjYNBTfOtRgXW69Idq1jFMYm5aJhatBUg08xg400DZ2rsMDrBcBDttfTMdTWo4gPhqP
pDt6BLSrA4M9ClJGACh3QuhpJyKjM1BueQieshpb5rNz9kOGNfuTlnBPgmchCNKc5GXJ3jJSKuKE
y+lAqQv79VqGIEkzOVB1UBg34gxVxCBkm+Oj0OPi5QltcM+7Mb5xTCJ1pPHCZ/v8j1JjaOklSRnw
HeNM+yc7/iHggS05pOCOEXosh10VE5QhEbiwog==</SignatureValue>
  <KeyInfo>
    <X509Data>
      <X509Certificate>MIIGRzCCBS+gAwIBAgIKEcZAHQACAAHLTjANBgkqhkiG9w0BAQsFADBKMRIwEAYKCZImiZPyLGQBGRYCZ2UxEzARBgoJkiaJk/IsZAEZFgNuYmcxHzAdBgNVBAMTFk5CRyBDbGFzcyAyIElOVCBTdWIgQ0EwHhcNMjEwMjE3MDg0MzU1WhcNMjExMjIyMDk0NjU2WjBFMR0wGwYDVQQKExRKU0MgVlRCIEJhbmsgR2VvcmdpYTEkMCIGA1UEAxMbQlZUIC0gTWFtdWthIE1lbnRlc2hhc2h2aWxpMIIBIjANBgkqhkiG9w0BAQEFAAOCAQ8AMIIBCgKCAQEAs+FoHnwbKJKxZRfwmuq8491ajMIIzCYtKW9wd1YqnOC5EPNW4GPBTHPUgocNgUZ6EnhtEa6Jsx+Fcy7oPwSP/W2tbhxF0aGpKq0r+9Gb6EcitPJWMGXaZf29VURhVoUXLMzSBnBtfsetU4hn5A+/XT9gIHoaPowfWVTe/LGfckZA81RMb7tjtLzQoYmcV+FPRWqpFs428Dx7OJ85kyj5Kng3DwhKcL3Xf9ZINIAbQqNdTOP9+PzPdBLDqrAwnkD3IKO0DdVrbz8Iad7Tn7ZXhar9e6OuJEwxOVx+iqAvULvjVN4kHGK35lGiQse2HDRLBRtFYtSXLh3x5HnKeC5fqQIDAQABo4IDMjCCAy4wPAYJKwYBBAGCNxUHBC8wLQYlKwYBBAGCNxUI5rJgg431RIaBmQmDuKFKg76EcQSBz5ARhq+eEQIBZAIBGzAdBgNVHSUEFjAUBggrBgEFBQcDAgYIKwYBBQUHAwQwCwYDVR0PBAQDAgeAMCcGCSsGAQQBgjcVCgQaMBgwCgYIKwYBBQUHAwIwCgYIKwYBBQUHAwQwHQYDVR0OBBYEFBPk06Nv7H81hxu3t/cjMKUVmJS0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ikuY3J0MA0GCSqGSIb3DQEBCwUAA4IBAQAmsqZps01jo5UubwJhPJYsTRGqsgarp8DEZvV2LeGedcTkcGRbu+H0vKX73CT3WK6PwXsE6QinqGFrlKZ1tjd6s9n4sfktSBk6nu8Q3ZlT/5OFga7Z1wS1DGOulibDWmwfimYwXjH6/cqy0jQhKsc2akg0vWFrnUHtTGjdQr1pxco1NkFvwISAbDXVANuf6K5ty0gpmYvtTKqXJQZWxQleClcJLsVzQItgveS/zXf6VuKiJmmrP8qK7L347xrct6ZMIjHKxXTea29rlHcwdb3zNA0W4xUvlTKRam/ZMUppfM7eg/vM42p94m4Atcuvhb2LZhLGdZqIsjSO3zMayTk5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x5ZA8LkyCkU2HO1uBJBhYj1VqLxCTr+zVgfllKqtJpc=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G42Y/KTb8n4qEw0HFuHrrT1sulLcvd9jJA6X2IORt/o=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p35pK6AwspaGp9TLeco4/q1+z8t5GQIgYQFH8BVKx88=</DigestValue>
      </Reference>
      <Reference URI="/xl/styles.xml?ContentType=application/vnd.openxmlformats-officedocument.spreadsheetml.styles+xml">
        <DigestMethod Algorithm="http://www.w3.org/2001/04/xmlenc#sha256"/>
        <DigestValue>UVmsnocM6XdnVxjwPCH0THch5zgtrJDKc3vy0+Jdx80=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8vxhsqslRlUvrc81VvUxYSDnIqTbJ/Xkigp1lU+uX9w=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3uM7P7Jw5TwekaXq1MtyQMMGp/zZreJqSv77XJ2sOnQ=</DigestValue>
      </Reference>
      <Reference URI="/xl/worksheets/sheet2.xml?ContentType=application/vnd.openxmlformats-officedocument.spreadsheetml.worksheet+xml">
        <DigestMethod Algorithm="http://www.w3.org/2001/04/xmlenc#sha256"/>
        <DigestValue>DT0mjsJRh4qlHVbcfAl7zWnnjN8501V32DyTca8XkQk=</DigestValue>
      </Reference>
      <Reference URI="/xl/worksheets/sheet3.xml?ContentType=application/vnd.openxmlformats-officedocument.spreadsheetml.worksheet+xml">
        <DigestMethod Algorithm="http://www.w3.org/2001/04/xmlenc#sha256"/>
        <DigestValue>WJ59597qf6cwa02bcv/6iL44BmQtBJcYBodL4P3CM0M=</DigestValue>
      </Reference>
      <Reference URI="/xl/worksheets/sheet4.xml?ContentType=application/vnd.openxmlformats-officedocument.spreadsheetml.worksheet+xml">
        <DigestMethod Algorithm="http://www.w3.org/2001/04/xmlenc#sha256"/>
        <DigestValue>npTFlKfvMl5kgX0T3Uwr2HcZWvOWEBHQpeLZ0B1IZPA=</DigestValue>
      </Reference>
      <Reference URI="/xl/worksheets/sheet5.xml?ContentType=application/vnd.openxmlformats-officedocument.spreadsheetml.worksheet+xml">
        <DigestMethod Algorithm="http://www.w3.org/2001/04/xmlenc#sha256"/>
        <DigestValue>eeLGJVKlml+qyq9eXs2QgivM8ztaGvDBs2cNTT1cifw=</DigestValue>
      </Reference>
      <Reference URI="/xl/worksheets/sheet6.xml?ContentType=application/vnd.openxmlformats-officedocument.spreadsheetml.worksheet+xml">
        <DigestMethod Algorithm="http://www.w3.org/2001/04/xmlenc#sha256"/>
        <DigestValue>v7E12GoiKVeoRWIst/lSwAqhK+TPCXRl2dLYcU2vMwI=</DigestValue>
      </Reference>
      <Reference URI="/xl/worksheets/sheet7.xml?ContentType=application/vnd.openxmlformats-officedocument.spreadsheetml.worksheet+xml">
        <DigestMethod Algorithm="http://www.w3.org/2001/04/xmlenc#sha256"/>
        <DigestValue>eA3g92KMCfr9xH+cNmkrA+iOEH4ceDRRDZu8M+O5raA=</DigestValue>
      </Reference>
      <Reference URI="/xl/worksheets/sheet8.xml?ContentType=application/vnd.openxmlformats-officedocument.spreadsheetml.worksheet+xml">
        <DigestMethod Algorithm="http://www.w3.org/2001/04/xmlenc#sha256"/>
        <DigestValue>21tmuy/tHGnuRD7mqmpEFD3UAbLDbfYGifVU+1+5reA=</DigestValue>
      </Reference>
      <Reference URI="/xl/worksheets/sheet9.xml?ContentType=application/vnd.openxmlformats-officedocument.spreadsheetml.worksheet+xml">
        <DigestMethod Algorithm="http://www.w3.org/2001/04/xmlenc#sha256"/>
        <DigestValue>rEP9ra1D/EKHsMrrJGK4OiP7rV+1D0rbPRTKgMMdFQQ=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2021-06-01T06:54:43Z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pillar 3</SignatureComments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2021-06-01T06:54:43Z</xd:SigningTime>
          <xd:SigningCertificate>
            <xd:Cert>
              <xd:CertDigest>
                <DigestMethod Algorithm="http://www.w3.org/2001/04/xmlenc#sha256"/>
                <DigestValue>nZ+mK9bXBoslHbgiQbAAjqx8zcSotvwUkS/OmseTiW4=</DigestValue>
              </xd:CertDigest>
              <xd:IssuerSerial>
                <X509IssuerName>CN=NBG Class 2 INT Sub CA, DC=nbg, DC=ge</X509IssuerName>
                <X509SerialNumber>83937305384179801901902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  <xd:CommitmentTypeQualifiers>
              <xd:CommitmentTypeQualifier>pillar 3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2021-06-01T06:52:39Z</dcterms:modified>
</cp:coreProperties>
</file>