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3040" windowHeight="8205" tabRatio="919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 calcOnSave="0"/>
</workbook>
</file>

<file path=xl/calcChain.xml><?xml version="1.0" encoding="utf-8"?>
<calcChain xmlns="http://schemas.openxmlformats.org/spreadsheetml/2006/main">
  <c r="F10" i="40" l="1"/>
  <c r="D46" i="67" l="1"/>
  <c r="C46" i="67"/>
  <c r="N46" i="67" l="1"/>
  <c r="C18" i="67"/>
  <c r="D18" i="67"/>
  <c r="E18" i="67"/>
  <c r="P30" i="67" l="1"/>
  <c r="T12" i="67" l="1"/>
  <c r="T13" i="67"/>
  <c r="T14" i="67"/>
  <c r="T15" i="67"/>
  <c r="T16" i="67"/>
  <c r="E15" i="48" l="1"/>
  <c r="D15" i="48"/>
  <c r="E7" i="48"/>
  <c r="E22" i="48" s="1"/>
  <c r="D7" i="48"/>
  <c r="D22" i="48" l="1"/>
  <c r="B2" i="68"/>
  <c r="B2" i="39"/>
  <c r="B2" i="40"/>
  <c r="B2" i="48"/>
  <c r="B2" i="49"/>
  <c r="B2" i="50"/>
  <c r="B2" i="63"/>
  <c r="B2" i="67"/>
  <c r="E10" i="40" l="1"/>
  <c r="D10" i="40"/>
  <c r="C10" i="40" l="1"/>
  <c r="P27" i="67" l="1"/>
  <c r="P28" i="67"/>
  <c r="P29" i="67"/>
  <c r="P31" i="67"/>
  <c r="P32" i="67"/>
  <c r="P33" i="67"/>
  <c r="P34" i="67"/>
  <c r="P35" i="67"/>
  <c r="P36" i="67"/>
  <c r="P37" i="67"/>
  <c r="M11" i="63" l="1"/>
  <c r="E11" i="63"/>
  <c r="G10" i="40" l="1"/>
  <c r="N19" i="63" l="1"/>
  <c r="M19" i="63"/>
  <c r="O19" i="63" s="1"/>
  <c r="M17" i="63"/>
  <c r="C7" i="50" l="1"/>
  <c r="C15" i="49" l="1"/>
  <c r="F15" i="48"/>
  <c r="T10" i="67" l="1"/>
  <c r="T17" i="67"/>
  <c r="T11" i="67"/>
  <c r="T9" i="67"/>
  <c r="D7" i="50" l="1"/>
  <c r="E7" i="50"/>
  <c r="F7" i="50"/>
  <c r="G7" i="50"/>
  <c r="C17" i="50"/>
  <c r="D9" i="49"/>
  <c r="D15" i="49"/>
  <c r="E15" i="49" l="1"/>
  <c r="E9" i="49"/>
  <c r="C9" i="49"/>
  <c r="F7" i="48" l="1"/>
  <c r="N44" i="67" l="1"/>
  <c r="N45" i="67"/>
  <c r="N47" i="67"/>
  <c r="N48" i="67"/>
  <c r="N49" i="67"/>
  <c r="D50" i="67"/>
  <c r="E50" i="67"/>
  <c r="F50" i="67"/>
  <c r="G50" i="67"/>
  <c r="H50" i="67"/>
  <c r="I50" i="67"/>
  <c r="J50" i="67"/>
  <c r="K50" i="67"/>
  <c r="L50" i="67"/>
  <c r="M50" i="67"/>
  <c r="C38" i="67"/>
  <c r="D38" i="67"/>
  <c r="E38" i="67"/>
  <c r="F38" i="67"/>
  <c r="G38" i="67"/>
  <c r="H38" i="67"/>
  <c r="I38" i="67"/>
  <c r="J38" i="67"/>
  <c r="K38" i="67"/>
  <c r="L38" i="67"/>
  <c r="M38" i="67"/>
  <c r="N38" i="67"/>
  <c r="O38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E17" i="63"/>
  <c r="D10" i="63"/>
  <c r="C10" i="63"/>
  <c r="F10" i="63"/>
  <c r="G10" i="63"/>
  <c r="H10" i="63"/>
  <c r="I10" i="63"/>
  <c r="J10" i="63"/>
  <c r="K10" i="63"/>
  <c r="L10" i="63"/>
  <c r="M10" i="63" l="1"/>
  <c r="N10" i="63"/>
  <c r="F12" i="50"/>
  <c r="G12" i="50"/>
  <c r="D12" i="50"/>
  <c r="E12" i="50"/>
  <c r="C12" i="50"/>
  <c r="D17" i="50"/>
  <c r="E17" i="50"/>
  <c r="F17" i="50"/>
  <c r="G17" i="50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F22" i="50"/>
  <c r="D22" i="50"/>
  <c r="C22" i="50"/>
  <c r="G22" i="50"/>
  <c r="E22" i="50"/>
  <c r="F22" i="48"/>
  <c r="O10" i="63"/>
  <c r="C50" i="67" l="1"/>
  <c r="N43" i="67"/>
  <c r="N50" i="67" s="1"/>
  <c r="P26" i="67"/>
  <c r="P25" i="67"/>
  <c r="P24" i="67"/>
  <c r="P23" i="67"/>
  <c r="S18" i="67"/>
  <c r="R18" i="67"/>
  <c r="Q18" i="67"/>
  <c r="P18" i="67"/>
  <c r="O18" i="67"/>
  <c r="N18" i="67"/>
  <c r="M18" i="67"/>
  <c r="L18" i="67"/>
  <c r="K18" i="67"/>
  <c r="J18" i="67"/>
  <c r="I18" i="67"/>
  <c r="H18" i="67"/>
  <c r="G18" i="67"/>
  <c r="F18" i="67"/>
  <c r="T18" i="67" l="1"/>
  <c r="P38" i="67"/>
</calcChain>
</file>

<file path=xl/sharedStrings.xml><?xml version="1.0" encoding="utf-8"?>
<sst xmlns="http://schemas.openxmlformats.org/spreadsheetml/2006/main" count="288" uniqueCount="183">
  <si>
    <t>a</t>
  </si>
  <si>
    <t>b</t>
  </si>
  <si>
    <t>c</t>
  </si>
  <si>
    <t>d</t>
  </si>
  <si>
    <t>e</t>
  </si>
  <si>
    <t>T</t>
  </si>
  <si>
    <t>T-1</t>
  </si>
  <si>
    <t>T-2</t>
  </si>
  <si>
    <t>f</t>
  </si>
  <si>
    <t>აქტივების გადაფასების რეზერვი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</si>
  <si>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</si>
  <si>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</si>
  <si>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</si>
  <si>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</si>
  <si>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სხვა ვალდებულებები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</si>
  <si>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</si>
  <si>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</si>
  <si>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</si>
  <si>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</si>
  <si>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</si>
  <si>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</si>
  <si>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</si>
  <si>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</si>
  <si>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</si>
  <si>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</si>
  <si>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</si>
  <si>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</si>
  <si>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</si>
  <si>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</si>
  <si>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</si>
  <si>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ფასიანი ქაღალდები დილინგური ოპერაციებისთვის</t>
  </si>
  <si>
    <t>საინვესტიციო ფასიანი ქაღალდები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</si>
  <si>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</si>
  <si>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</si>
  <si>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</si>
  <si>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</si>
  <si>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</si>
  <si>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</si>
  <si>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</si>
  <si>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</si>
  <si>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</si>
  <si>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</si>
  <si>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</si>
  <si>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</si>
  <si>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</si>
  <si>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</si>
  <si>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</si>
  <si>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</si>
  <si>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სუბორდინირებული ვალდებულებები</t>
  </si>
  <si>
    <t>მთლიანი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</si>
  <si>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</si>
  <si>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</si>
  <si>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</si>
  <si>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</si>
  <si>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</si>
  <si>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</si>
  <si>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სულ სააქციო კაპიტალი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</si>
  <si>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</si>
  <si>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</si>
  <si>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</si>
  <si>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</si>
  <si>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</si>
  <si>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</si>
  <si>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</si>
  <si>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</si>
  <si>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</si>
  <si>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</si>
  <si>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</si>
  <si>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</si>
  <si>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</si>
  <si>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</si>
  <si>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</si>
  <si>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</si>
  <si>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საბალანსო ღირებულებები ადგილობრივი ბუღალტრული აღრიცხვის წესების მიხედვით (ინდივიდუალური ფინანსური ანგარიშგება)</t>
  </si>
  <si>
    <t>მთლიანი კაპიტალი</t>
  </si>
  <si>
    <t>XXX</t>
  </si>
  <si>
    <t>საბალანსო ღირებულებების გადაყვანა სტანდარტიზებული საზედამხედველო ანგარიშგების ფორმატში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</si>
  <si>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</si>
  <si>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</si>
  <si>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</si>
  <si>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</si>
  <si>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</si>
  <si>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</si>
  <si>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არაკონსოლიდირებული</t>
  </si>
  <si>
    <t>ნაწილობრივ 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</si>
  <si>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</si>
  <si>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</si>
  <si>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</si>
  <si>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</si>
  <si>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</si>
  <si>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</si>
  <si>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</si>
  <si>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</si>
  <si>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</si>
  <si>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</si>
  <si>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.....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</si>
  <si>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</si>
  <si>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</si>
  <si>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</si>
  <si>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</si>
  <si>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</si>
  <si>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</si>
  <si>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</si>
  <si>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</si>
  <si>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</si>
  <si>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</si>
  <si>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</si>
  <si>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</si>
  <si>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</si>
  <si>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</si>
  <si>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</si>
  <si>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</si>
  <si>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</si>
  <si>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</si>
  <si>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</si>
  <si>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</si>
  <si>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</si>
  <si>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</si>
  <si>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</si>
  <si>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</si>
  <si>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</si>
  <si>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</si>
  <si>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</si>
  <si>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</si>
  <si>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</si>
  <si>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</si>
  <si>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</si>
  <si>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</si>
  <si>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</si>
  <si>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</si>
  <si>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</si>
  <si>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</si>
  <si>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</si>
  <si>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</si>
  <si>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</si>
  <si>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</si>
  <si>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</si>
  <si>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</si>
  <si>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</si>
  <si>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</si>
  <si>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</si>
  <si>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</si>
  <si>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</si>
  <si>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</si>
  <si>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</si>
  <si>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</si>
  <si>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</si>
  <si>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</si>
  <si>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</si>
  <si>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</si>
  <si>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</si>
  <si>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</si>
  <si>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</si>
  <si>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</si>
  <si>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</si>
  <si>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</si>
  <si>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</si>
  <si>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</si>
  <si>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</si>
  <si>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</si>
  <si>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</si>
  <si>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</si>
  <si>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ფულადი სახსრები და მათი ეკვივალენტები</t>
  </si>
  <si>
    <t>მოთხოვნები ბანკებისა და საერთაშორისო ფინანსური ინსტიტუტების მიმართ</t>
  </si>
  <si>
    <t>კლიენტებზე გაცემული სესხები და ავანსები</t>
  </si>
  <si>
    <t>სავალო საინვესტიციო ფასიანი ქაღალდები აღრიცხული ამორტიზირებული ღირებულებით</t>
  </si>
  <si>
    <t>ძირითადი საშუალებები</t>
  </si>
  <si>
    <t>საინვესტიციო ქონება</t>
  </si>
  <si>
    <t>ვალდებულებები ბანკებისა და საერთაშორისო ფინანსური ინსტიტუტების მიმართ</t>
  </si>
  <si>
    <t>ვალდებულებები კლიენტების წინაშე</t>
  </si>
  <si>
    <t>გამოშვებული სავალო ფასიანი ქაღალდები</t>
  </si>
  <si>
    <t>სხვა ნასესხები სახსრები</t>
  </si>
  <si>
    <t>სუბორდინირებული სესხი</t>
  </si>
  <si>
    <t>მოგების მიმდინარე საგადასახადო ვალდებულებები</t>
  </si>
  <si>
    <t>მოგების გადავადებული საგადასახადო ვალდებულებები</t>
  </si>
  <si>
    <t xml:space="preserve">უვადო სუბორდინირებული სესხი </t>
  </si>
  <si>
    <t>საწესდებო კაპიტალი</t>
  </si>
  <si>
    <t xml:space="preserve">მიწის და შენობების გადაფასების რეზერვი  </t>
  </si>
  <si>
    <t>მეთოდოლოგიური სხვაობა ფასს და ადგილობრივ სტანდარტებით აღრიცხვას შორის</t>
  </si>
  <si>
    <t>სს "ვითიბი ბანკი ჯორჯია"</t>
  </si>
  <si>
    <r>
      <t>სხვა მატერიალური რისკის ამღები</t>
    </r>
    <r>
      <rPr>
        <sz val="8"/>
        <color rgb="FFFF0000"/>
        <rFont val="Segoe UI"/>
        <family val="2"/>
      </rPr>
      <t xml:space="preserve"> </t>
    </r>
    <r>
      <rPr>
        <sz val="8"/>
        <color theme="1"/>
        <rFont val="Segoe UI"/>
        <family val="2"/>
      </rPr>
      <t xml:space="preserve">პირები </t>
    </r>
  </si>
  <si>
    <t>ფასსებით საინვესტიციო ქონებები აისახება საბაზრო ღირებულებით, ხოლო ადგილობრივი ბუღალტრული აღრიცხვის წესების მიხედვით თვითღირებულებით და დარეზერვებით.</t>
  </si>
  <si>
    <t>წილობრივი საინვესტიციო ფასიანი ქაღალდები აღრიცხული სხვა სრულ შემოსავლზე გადაფასებით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</si>
</sst>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41" formatCode="_(* #,##0_);_(* \(#,##0\);_(* &quot;-&quot;_);_(@_)"/>
    <numFmt numFmtId="43" formatCode="_(* #,##0.00_);_(* \(#,##0.00\);_(* &quot;-&quot;??_);_(@_)"/>
    <numFmt numFmtId="164" formatCode="&quot;$&quot;#,##0.00_);[Red]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0.0%"/>
    <numFmt numFmtId="169" formatCode="_-* #,##0.00_-;\-* #,##0.00_-;_-* &quot;-&quot;??_-;_-@_-"/>
    <numFmt numFmtId="170" formatCode="&quot;$&quot;#,##0.00"/>
    <numFmt numFmtId="171" formatCode="[$-409]dd\-mmm\-yy;@"/>
    <numFmt numFmtId="172" formatCode="[$-409]mmm\-yy;@"/>
    <numFmt numFmtId="173" formatCode="_ * #,##0.00_)&quot;F&quot;_ ;_ * \(#,##0.00\)&quot;F&quot;_ ;_ * &quot;-&quot;??_)&quot;F&quot;_ ;_ @_ "/>
    <numFmt numFmtId="174" formatCode="_(* #,##0.0_);_(* \(#,##0.00\);_(* &quot;-&quot;??_);_(@_)"/>
    <numFmt numFmtId="175" formatCode="General_)"/>
    <numFmt numFmtId="176" formatCode="0.000"/>
    <numFmt numFmtId="177" formatCode="&quot;fl&quot;#,##0_);\(&quot;fl&quot;#,##0\)"/>
    <numFmt numFmtId="178" formatCode="&quot;fl&quot;#,##0_);[Red]\(&quot;fl&quot;#,##0\)"/>
    <numFmt numFmtId="179" formatCode="&quot;fl&quot;#,##0.00_);\(&quot;fl&quot;#,##0.00\)"/>
    <numFmt numFmtId="180" formatCode="_-* #,##0.00_$_-;\-* #,##0.00_$_-;_-* &quot;-&quot;??_$_-;_-@_-"/>
    <numFmt numFmtId="181" formatCode="_-* #,##0.00\ _L_a_r_i_-;\-* #,##0.00\ _L_a_r_i_-;_-* &quot;-&quot;??\ _L_a_r_i_-;_-@_-"/>
    <numFmt numFmtId="182" formatCode="[$-409]d\-mmm\-yy;@"/>
    <numFmt numFmtId="183" formatCode="_-* #,##0.00\ _D_M_-;\-* #,##0.00\ _D_M_-;_-* &quot;-&quot;??\ _D_M_-;_-@_-"/>
    <numFmt numFmtId="184" formatCode="&quot;balance  &quot;[$-409]d\-mmm\-yy;@"/>
    <numFmt numFmtId="185" formatCode="mmmm\-yy"/>
    <numFmt numFmtId="186" formatCode="_-* #,##0_ð_._-;\-* #,##0_ð_._-;_-* &quot;-&quot;_ð_._-;_-@_-"/>
    <numFmt numFmtId="187" formatCode="_-* #,##0.00_ð_._-;\-* #,##0.00_ð_._-;_-* &quot;-&quot;??_ð_._-;_-@_-"/>
    <numFmt numFmtId="188" formatCode="&quot;See Note &quot;\ #"/>
    <numFmt numFmtId="189" formatCode="\60\4\7\:"/>
    <numFmt numFmtId="190" formatCode="&quot;p.&quot;#,##0.00;[Red]\-&quot;p.&quot;#,##0.00"/>
    <numFmt numFmtId="191" formatCode="0.00000"/>
    <numFmt numFmtId="192" formatCode="&quot;fl&quot;#,##0.00_);[Red]\(&quot;fl&quot;#,##0.00\)"/>
    <numFmt numFmtId="193" formatCode="_(&quot;fl&quot;* #,##0_);_(&quot;fl&quot;* \(#,##0\);_(&quot;fl&quot;* &quot;-&quot;_);_(@_)"/>
    <numFmt numFmtId="194" formatCode="&quot;Fr.&quot;\ #,##0;[Red]&quot;Fr.&quot;\ \-#,##0"/>
    <numFmt numFmtId="195" formatCode="_(&quot;¤&quot;* #,##0.00_);_(&quot;¤&quot;* \(#,##0.00\);_(&quot;¤&quot;* &quot;-&quot;??_);_(@_)"/>
    <numFmt numFmtId="196" formatCode="#,##0_ ;[Red]\-#,##0\ 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Segoe UI"/>
      <family val="2"/>
    </font>
    <font>
      <sz val="8"/>
      <color rgb="FFFF0000"/>
      <name val="Segoe UI"/>
      <family val="2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71" fontId="13" fillId="36" borderId="0"/>
    <xf numFmtId="172" fontId="13" fillId="36" borderId="0"/>
    <xf numFmtId="171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171" fontId="15" fillId="37" borderId="0" applyNumberFormat="0" applyBorder="0" applyAlignment="0" applyProtection="0"/>
    <xf numFmtId="172" fontId="15" fillId="37" borderId="0" applyNumberFormat="0" applyBorder="0" applyAlignment="0" applyProtection="0"/>
    <xf numFmtId="171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171" fontId="15" fillId="38" borderId="0" applyNumberFormat="0" applyBorder="0" applyAlignment="0" applyProtection="0"/>
    <xf numFmtId="172" fontId="15" fillId="38" borderId="0" applyNumberFormat="0" applyBorder="0" applyAlignment="0" applyProtection="0"/>
    <xf numFmtId="171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171" fontId="15" fillId="39" borderId="0" applyNumberFormat="0" applyBorder="0" applyAlignment="0" applyProtection="0"/>
    <xf numFmtId="172" fontId="15" fillId="39" borderId="0" applyNumberFormat="0" applyBorder="0" applyAlignment="0" applyProtection="0"/>
    <xf numFmtId="171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171" fontId="15" fillId="41" borderId="0" applyNumberFormat="0" applyBorder="0" applyAlignment="0" applyProtection="0"/>
    <xf numFmtId="172" fontId="15" fillId="41" borderId="0" applyNumberFormat="0" applyBorder="0" applyAlignment="0" applyProtection="0"/>
    <xf numFmtId="171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171" fontId="15" fillId="42" borderId="0" applyNumberFormat="0" applyBorder="0" applyAlignment="0" applyProtection="0"/>
    <xf numFmtId="172" fontId="15" fillId="42" borderId="0" applyNumberFormat="0" applyBorder="0" applyAlignment="0" applyProtection="0"/>
    <xf numFmtId="171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171" fontId="15" fillId="40" borderId="0" applyNumberFormat="0" applyBorder="0" applyAlignment="0" applyProtection="0"/>
    <xf numFmtId="172" fontId="15" fillId="40" borderId="0" applyNumberFormat="0" applyBorder="0" applyAlignment="0" applyProtection="0"/>
    <xf numFmtId="171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171" fontId="15" fillId="43" borderId="0" applyNumberFormat="0" applyBorder="0" applyAlignment="0" applyProtection="0"/>
    <xf numFmtId="172" fontId="15" fillId="43" borderId="0" applyNumberFormat="0" applyBorder="0" applyAlignment="0" applyProtection="0"/>
    <xf numFmtId="171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171" fontId="15" fillId="46" borderId="0" applyNumberFormat="0" applyBorder="0" applyAlignment="0" applyProtection="0"/>
    <xf numFmtId="172" fontId="15" fillId="46" borderId="0" applyNumberFormat="0" applyBorder="0" applyAlignment="0" applyProtection="0"/>
    <xf numFmtId="171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171" fontId="18" fillId="47" borderId="0" applyNumberFormat="0" applyBorder="0" applyAlignment="0" applyProtection="0"/>
    <xf numFmtId="172" fontId="18" fillId="47" borderId="0" applyNumberFormat="0" applyBorder="0" applyAlignment="0" applyProtection="0"/>
    <xf numFmtId="171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171" fontId="18" fillId="44" borderId="0" applyNumberFormat="0" applyBorder="0" applyAlignment="0" applyProtection="0"/>
    <xf numFmtId="172" fontId="18" fillId="44" borderId="0" applyNumberFormat="0" applyBorder="0" applyAlignment="0" applyProtection="0"/>
    <xf numFmtId="171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171" fontId="18" fillId="45" borderId="0" applyNumberFormat="0" applyBorder="0" applyAlignment="0" applyProtection="0"/>
    <xf numFmtId="172" fontId="18" fillId="45" borderId="0" applyNumberFormat="0" applyBorder="0" applyAlignment="0" applyProtection="0"/>
    <xf numFmtId="171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171" fontId="18" fillId="50" borderId="0" applyNumberFormat="0" applyBorder="0" applyAlignment="0" applyProtection="0"/>
    <xf numFmtId="172" fontId="18" fillId="50" borderId="0" applyNumberFormat="0" applyBorder="0" applyAlignment="0" applyProtection="0"/>
    <xf numFmtId="171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171" fontId="18" fillId="53" borderId="0" applyNumberFormat="0" applyBorder="0" applyAlignment="0" applyProtection="0"/>
    <xf numFmtId="172" fontId="18" fillId="53" borderId="0" applyNumberFormat="0" applyBorder="0" applyAlignment="0" applyProtection="0"/>
    <xf numFmtId="171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171" fontId="18" fillId="57" borderId="0" applyNumberFormat="0" applyBorder="0" applyAlignment="0" applyProtection="0"/>
    <xf numFmtId="172" fontId="18" fillId="57" borderId="0" applyNumberFormat="0" applyBorder="0" applyAlignment="0" applyProtection="0"/>
    <xf numFmtId="171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171" fontId="18" fillId="59" borderId="0" applyNumberFormat="0" applyBorder="0" applyAlignment="0" applyProtection="0"/>
    <xf numFmtId="172" fontId="18" fillId="59" borderId="0" applyNumberFormat="0" applyBorder="0" applyAlignment="0" applyProtection="0"/>
    <xf numFmtId="171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171" fontId="18" fillId="48" borderId="0" applyNumberFormat="0" applyBorder="0" applyAlignment="0" applyProtection="0"/>
    <xf numFmtId="172" fontId="18" fillId="48" borderId="0" applyNumberFormat="0" applyBorder="0" applyAlignment="0" applyProtection="0"/>
    <xf numFmtId="171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171" fontId="18" fillId="49" borderId="0" applyNumberFormat="0" applyBorder="0" applyAlignment="0" applyProtection="0"/>
    <xf numFmtId="172" fontId="18" fillId="49" borderId="0" applyNumberFormat="0" applyBorder="0" applyAlignment="0" applyProtection="0"/>
    <xf numFmtId="171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171" fontId="18" fillId="62" borderId="0" applyNumberFormat="0" applyBorder="0" applyAlignment="0" applyProtection="0"/>
    <xf numFmtId="172" fontId="18" fillId="62" borderId="0" applyNumberFormat="0" applyBorder="0" applyAlignment="0" applyProtection="0"/>
    <xf numFmtId="171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171" fontId="21" fillId="38" borderId="0" applyNumberFormat="0" applyBorder="0" applyAlignment="0" applyProtection="0"/>
    <xf numFmtId="172" fontId="21" fillId="38" borderId="0" applyNumberFormat="0" applyBorder="0" applyAlignment="0" applyProtection="0"/>
    <xf numFmtId="171" fontId="21" fillId="38" borderId="0" applyNumberFormat="0" applyBorder="0" applyAlignment="0" applyProtection="0"/>
    <xf numFmtId="0" fontId="19" fillId="38" borderId="0" applyNumberFormat="0" applyBorder="0" applyAlignment="0" applyProtection="0"/>
    <xf numFmtId="173" fontId="22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4" fontId="24" fillId="0" borderId="0" applyFill="0" applyBorder="0" applyAlignment="0"/>
    <xf numFmtId="174" fontId="24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3" fontId="23" fillId="0" borderId="0" applyFill="0" applyBorder="0" applyAlignment="0"/>
    <xf numFmtId="175" fontId="24" fillId="0" borderId="0" applyFill="0" applyBorder="0" applyAlignment="0"/>
    <xf numFmtId="176" fontId="24" fillId="0" borderId="0" applyFill="0" applyBorder="0" applyAlignment="0"/>
    <xf numFmtId="177" fontId="24" fillId="0" borderId="0" applyFill="0" applyBorder="0" applyAlignment="0"/>
    <xf numFmtId="178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71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71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72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71" fontId="27" fillId="63" borderId="32" applyNumberFormat="0" applyAlignment="0" applyProtection="0"/>
    <xf numFmtId="172" fontId="27" fillId="63" borderId="32" applyNumberFormat="0" applyAlignment="0" applyProtection="0"/>
    <xf numFmtId="171" fontId="27" fillId="63" borderId="32" applyNumberFormat="0" applyAlignment="0" applyProtection="0"/>
    <xf numFmtId="171" fontId="27" fillId="63" borderId="32" applyNumberFormat="0" applyAlignment="0" applyProtection="0"/>
    <xf numFmtId="172" fontId="27" fillId="63" borderId="32" applyNumberFormat="0" applyAlignment="0" applyProtection="0"/>
    <xf numFmtId="171" fontId="27" fillId="63" borderId="32" applyNumberFormat="0" applyAlignment="0" applyProtection="0"/>
    <xf numFmtId="171" fontId="27" fillId="63" borderId="32" applyNumberFormat="0" applyAlignment="0" applyProtection="0"/>
    <xf numFmtId="172" fontId="27" fillId="63" borderId="32" applyNumberFormat="0" applyAlignment="0" applyProtection="0"/>
    <xf numFmtId="171" fontId="27" fillId="63" borderId="32" applyNumberFormat="0" applyAlignment="0" applyProtection="0"/>
    <xf numFmtId="171" fontId="27" fillId="63" borderId="32" applyNumberFormat="0" applyAlignment="0" applyProtection="0"/>
    <xf numFmtId="172" fontId="27" fillId="63" borderId="32" applyNumberFormat="0" applyAlignment="0" applyProtection="0"/>
    <xf numFmtId="171" fontId="27" fillId="63" borderId="32" applyNumberFormat="0" applyAlignment="0" applyProtection="0"/>
    <xf numFmtId="0" fontId="25" fillId="63" borderId="32" applyNumberFormat="0" applyAlignment="0" applyProtection="0"/>
    <xf numFmtId="0" fontId="28" fillId="64" borderId="33" applyNumberFormat="0" applyAlignment="0" applyProtection="0"/>
    <xf numFmtId="0" fontId="29" fillId="9" borderId="29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0" fontId="28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0" fontId="29" fillId="9" borderId="29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172" fontId="30" fillId="64" borderId="33" applyNumberFormat="0" applyAlignment="0" applyProtection="0"/>
    <xf numFmtId="171" fontId="30" fillId="64" borderId="33" applyNumberFormat="0" applyAlignment="0" applyProtection="0"/>
    <xf numFmtId="0" fontId="28" fillId="64" borderId="33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Protection="0"/>
    <xf numFmtId="43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75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4" fontId="24" fillId="0" borderId="0" applyFill="0" applyBorder="0" applyAlignment="0"/>
    <xf numFmtId="175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172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1" fontId="2" fillId="0" borderId="0"/>
    <xf numFmtId="0" fontId="2" fillId="0" borderId="0"/>
    <xf numFmtId="171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171" fontId="40" fillId="39" borderId="0" applyNumberFormat="0" applyBorder="0" applyAlignment="0" applyProtection="0"/>
    <xf numFmtId="172" fontId="40" fillId="39" borderId="0" applyNumberFormat="0" applyBorder="0" applyAlignment="0" applyProtection="0"/>
    <xf numFmtId="171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5" applyNumberFormat="0" applyAlignment="0" applyProtection="0">
      <alignment horizontal="left" vertical="center"/>
    </xf>
    <xf numFmtId="0" fontId="41" fillId="0" borderId="25" applyNumberFormat="0" applyAlignment="0" applyProtection="0">
      <alignment horizontal="left" vertical="center"/>
    </xf>
    <xf numFmtId="171" fontId="41" fillId="0" borderId="25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71" fontId="41" fillId="0" borderId="7">
      <alignment horizontal="left" vertical="center"/>
    </xf>
    <xf numFmtId="0" fontId="42" fillId="0" borderId="35" applyNumberFormat="0" applyFill="0" applyAlignment="0" applyProtection="0"/>
    <xf numFmtId="172" fontId="42" fillId="0" borderId="35" applyNumberFormat="0" applyFill="0" applyAlignment="0" applyProtection="0"/>
    <xf numFmtId="0" fontId="42" fillId="0" borderId="35" applyNumberFormat="0" applyFill="0" applyAlignment="0" applyProtection="0"/>
    <xf numFmtId="171" fontId="42" fillId="0" borderId="35" applyNumberFormat="0" applyFill="0" applyAlignment="0" applyProtection="0"/>
    <xf numFmtId="171" fontId="42" fillId="0" borderId="35" applyNumberFormat="0" applyFill="0" applyAlignment="0" applyProtection="0"/>
    <xf numFmtId="171" fontId="42" fillId="0" borderId="35" applyNumberFormat="0" applyFill="0" applyAlignment="0" applyProtection="0"/>
    <xf numFmtId="172" fontId="42" fillId="0" borderId="35" applyNumberFormat="0" applyFill="0" applyAlignment="0" applyProtection="0"/>
    <xf numFmtId="171" fontId="42" fillId="0" borderId="35" applyNumberFormat="0" applyFill="0" applyAlignment="0" applyProtection="0"/>
    <xf numFmtId="171" fontId="42" fillId="0" borderId="35" applyNumberFormat="0" applyFill="0" applyAlignment="0" applyProtection="0"/>
    <xf numFmtId="172" fontId="42" fillId="0" borderId="35" applyNumberFormat="0" applyFill="0" applyAlignment="0" applyProtection="0"/>
    <xf numFmtId="171" fontId="42" fillId="0" borderId="35" applyNumberFormat="0" applyFill="0" applyAlignment="0" applyProtection="0"/>
    <xf numFmtId="171" fontId="42" fillId="0" borderId="35" applyNumberFormat="0" applyFill="0" applyAlignment="0" applyProtection="0"/>
    <xf numFmtId="172" fontId="42" fillId="0" borderId="35" applyNumberFormat="0" applyFill="0" applyAlignment="0" applyProtection="0"/>
    <xf numFmtId="171" fontId="42" fillId="0" borderId="35" applyNumberFormat="0" applyFill="0" applyAlignment="0" applyProtection="0"/>
    <xf numFmtId="171" fontId="42" fillId="0" borderId="35" applyNumberFormat="0" applyFill="0" applyAlignment="0" applyProtection="0"/>
    <xf numFmtId="172" fontId="42" fillId="0" borderId="35" applyNumberFormat="0" applyFill="0" applyAlignment="0" applyProtection="0"/>
    <xf numFmtId="171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3" fillId="0" borderId="36" applyNumberFormat="0" applyFill="0" applyAlignment="0" applyProtection="0"/>
    <xf numFmtId="172" fontId="43" fillId="0" borderId="36" applyNumberFormat="0" applyFill="0" applyAlignment="0" applyProtection="0"/>
    <xf numFmtId="0" fontId="43" fillId="0" borderId="36" applyNumberFormat="0" applyFill="0" applyAlignment="0" applyProtection="0"/>
    <xf numFmtId="171" fontId="43" fillId="0" borderId="36" applyNumberFormat="0" applyFill="0" applyAlignment="0" applyProtection="0"/>
    <xf numFmtId="171" fontId="43" fillId="0" borderId="36" applyNumberFormat="0" applyFill="0" applyAlignment="0" applyProtection="0"/>
    <xf numFmtId="171" fontId="43" fillId="0" borderId="36" applyNumberFormat="0" applyFill="0" applyAlignment="0" applyProtection="0"/>
    <xf numFmtId="172" fontId="43" fillId="0" borderId="36" applyNumberFormat="0" applyFill="0" applyAlignment="0" applyProtection="0"/>
    <xf numFmtId="171" fontId="43" fillId="0" borderId="36" applyNumberFormat="0" applyFill="0" applyAlignment="0" applyProtection="0"/>
    <xf numFmtId="171" fontId="43" fillId="0" borderId="36" applyNumberFormat="0" applyFill="0" applyAlignment="0" applyProtection="0"/>
    <xf numFmtId="172" fontId="43" fillId="0" borderId="36" applyNumberFormat="0" applyFill="0" applyAlignment="0" applyProtection="0"/>
    <xf numFmtId="171" fontId="43" fillId="0" borderId="36" applyNumberFormat="0" applyFill="0" applyAlignment="0" applyProtection="0"/>
    <xf numFmtId="171" fontId="43" fillId="0" borderId="36" applyNumberFormat="0" applyFill="0" applyAlignment="0" applyProtection="0"/>
    <xf numFmtId="172" fontId="43" fillId="0" borderId="36" applyNumberFormat="0" applyFill="0" applyAlignment="0" applyProtection="0"/>
    <xf numFmtId="171" fontId="43" fillId="0" borderId="36" applyNumberFormat="0" applyFill="0" applyAlignment="0" applyProtection="0"/>
    <xf numFmtId="171" fontId="43" fillId="0" borderId="36" applyNumberFormat="0" applyFill="0" applyAlignment="0" applyProtection="0"/>
    <xf numFmtId="172" fontId="43" fillId="0" borderId="36" applyNumberFormat="0" applyFill="0" applyAlignment="0" applyProtection="0"/>
    <xf numFmtId="171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172" fontId="44" fillId="0" borderId="37" applyNumberFormat="0" applyFill="0" applyAlignment="0" applyProtection="0"/>
    <xf numFmtId="0" fontId="44" fillId="0" borderId="37" applyNumberFormat="0" applyFill="0" applyAlignment="0" applyProtection="0"/>
    <xf numFmtId="171" fontId="44" fillId="0" borderId="37" applyNumberFormat="0" applyFill="0" applyAlignment="0" applyProtection="0"/>
    <xf numFmtId="0" fontId="44" fillId="0" borderId="37" applyNumberFormat="0" applyFill="0" applyAlignment="0" applyProtection="0"/>
    <xf numFmtId="171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171" fontId="44" fillId="0" borderId="37" applyNumberFormat="0" applyFill="0" applyAlignment="0" applyProtection="0"/>
    <xf numFmtId="172" fontId="44" fillId="0" borderId="37" applyNumberFormat="0" applyFill="0" applyAlignment="0" applyProtection="0"/>
    <xf numFmtId="171" fontId="44" fillId="0" borderId="37" applyNumberFormat="0" applyFill="0" applyAlignment="0" applyProtection="0"/>
    <xf numFmtId="171" fontId="44" fillId="0" borderId="37" applyNumberFormat="0" applyFill="0" applyAlignment="0" applyProtection="0"/>
    <xf numFmtId="172" fontId="44" fillId="0" borderId="37" applyNumberFormat="0" applyFill="0" applyAlignment="0" applyProtection="0"/>
    <xf numFmtId="171" fontId="44" fillId="0" borderId="37" applyNumberFormat="0" applyFill="0" applyAlignment="0" applyProtection="0"/>
    <xf numFmtId="171" fontId="44" fillId="0" borderId="37" applyNumberFormat="0" applyFill="0" applyAlignment="0" applyProtection="0"/>
    <xf numFmtId="172" fontId="44" fillId="0" borderId="37" applyNumberFormat="0" applyFill="0" applyAlignment="0" applyProtection="0"/>
    <xf numFmtId="171" fontId="44" fillId="0" borderId="37" applyNumberFormat="0" applyFill="0" applyAlignment="0" applyProtection="0"/>
    <xf numFmtId="171" fontId="44" fillId="0" borderId="37" applyNumberFormat="0" applyFill="0" applyAlignment="0" applyProtection="0"/>
    <xf numFmtId="172" fontId="44" fillId="0" borderId="37" applyNumberFormat="0" applyFill="0" applyAlignment="0" applyProtection="0"/>
    <xf numFmtId="171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2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71" fontId="46" fillId="0" borderId="0"/>
    <xf numFmtId="0" fontId="46" fillId="0" borderId="0"/>
    <xf numFmtId="171" fontId="46" fillId="0" borderId="0"/>
    <xf numFmtId="171" fontId="41" fillId="0" borderId="0"/>
    <xf numFmtId="0" fontId="41" fillId="0" borderId="0"/>
    <xf numFmtId="171" fontId="41" fillId="0" borderId="0"/>
    <xf numFmtId="171" fontId="47" fillId="0" borderId="0"/>
    <xf numFmtId="0" fontId="47" fillId="0" borderId="0"/>
    <xf numFmtId="171" fontId="47" fillId="0" borderId="0"/>
    <xf numFmtId="171" fontId="48" fillId="0" borderId="0"/>
    <xf numFmtId="0" fontId="48" fillId="0" borderId="0"/>
    <xf numFmtId="171" fontId="48" fillId="0" borderId="0"/>
    <xf numFmtId="171" fontId="49" fillId="0" borderId="0"/>
    <xf numFmtId="0" fontId="49" fillId="0" borderId="0"/>
    <xf numFmtId="171" fontId="49" fillId="0" borderId="0"/>
    <xf numFmtId="171" fontId="50" fillId="0" borderId="0"/>
    <xf numFmtId="0" fontId="50" fillId="0" borderId="0"/>
    <xf numFmtId="171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51" fillId="0" borderId="0" applyNumberFormat="0" applyFill="0" applyBorder="0" applyAlignment="0" applyProtection="0">
      <alignment vertical="top"/>
      <protection locked="0"/>
    </xf>
    <xf numFmtId="172" fontId="51" fillId="0" borderId="0" applyNumberFormat="0" applyFill="0" applyBorder="0" applyAlignment="0" applyProtection="0">
      <alignment vertical="top"/>
      <protection locked="0"/>
    </xf>
    <xf numFmtId="171" fontId="51" fillId="0" borderId="0" applyNumberFormat="0" applyFill="0" applyBorder="0" applyAlignment="0" applyProtection="0">
      <alignment vertical="top"/>
      <protection locked="0"/>
    </xf>
    <xf numFmtId="171" fontId="52" fillId="0" borderId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71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71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72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71" fontId="55" fillId="42" borderId="32" applyNumberFormat="0" applyAlignment="0" applyProtection="0"/>
    <xf numFmtId="172" fontId="55" fillId="42" borderId="32" applyNumberFormat="0" applyAlignment="0" applyProtection="0"/>
    <xf numFmtId="171" fontId="55" fillId="42" borderId="32" applyNumberFormat="0" applyAlignment="0" applyProtection="0"/>
    <xf numFmtId="171" fontId="55" fillId="42" borderId="32" applyNumberFormat="0" applyAlignment="0" applyProtection="0"/>
    <xf numFmtId="172" fontId="55" fillId="42" borderId="32" applyNumberFormat="0" applyAlignment="0" applyProtection="0"/>
    <xf numFmtId="171" fontId="55" fillId="42" borderId="32" applyNumberFormat="0" applyAlignment="0" applyProtection="0"/>
    <xf numFmtId="171" fontId="55" fillId="42" borderId="32" applyNumberFormat="0" applyAlignment="0" applyProtection="0"/>
    <xf numFmtId="172" fontId="55" fillId="42" borderId="32" applyNumberFormat="0" applyAlignment="0" applyProtection="0"/>
    <xf numFmtId="171" fontId="55" fillId="42" borderId="32" applyNumberFormat="0" applyAlignment="0" applyProtection="0"/>
    <xf numFmtId="171" fontId="55" fillId="42" borderId="32" applyNumberFormat="0" applyAlignment="0" applyProtection="0"/>
    <xf numFmtId="172" fontId="55" fillId="42" borderId="32" applyNumberFormat="0" applyAlignment="0" applyProtection="0"/>
    <xf numFmtId="171" fontId="55" fillId="42" borderId="32" applyNumberFormat="0" applyAlignment="0" applyProtection="0"/>
    <xf numFmtId="0" fontId="53" fillId="42" borderId="32" applyNumberFormat="0" applyAlignment="0" applyProtection="0"/>
    <xf numFmtId="3" fontId="2" fillId="71" borderId="2" applyFont="0">
      <alignment horizontal="right" vertical="center"/>
      <protection locked="0"/>
    </xf>
    <xf numFmtId="174" fontId="24" fillId="0" borderId="0" applyFill="0" applyBorder="0" applyAlignment="0"/>
    <xf numFmtId="175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171" fontId="58" fillId="0" borderId="38" applyNumberFormat="0" applyFill="0" applyAlignment="0" applyProtection="0"/>
    <xf numFmtId="171" fontId="58" fillId="0" borderId="38" applyNumberFormat="0" applyFill="0" applyAlignment="0" applyProtection="0"/>
    <xf numFmtId="172" fontId="58" fillId="0" borderId="38" applyNumberFormat="0" applyFill="0" applyAlignment="0" applyProtection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171" fontId="58" fillId="0" borderId="38" applyNumberFormat="0" applyFill="0" applyAlignment="0" applyProtection="0"/>
    <xf numFmtId="172" fontId="58" fillId="0" borderId="38" applyNumberFormat="0" applyFill="0" applyAlignment="0" applyProtection="0"/>
    <xf numFmtId="171" fontId="58" fillId="0" borderId="38" applyNumberFormat="0" applyFill="0" applyAlignment="0" applyProtection="0"/>
    <xf numFmtId="171" fontId="58" fillId="0" borderId="38" applyNumberFormat="0" applyFill="0" applyAlignment="0" applyProtection="0"/>
    <xf numFmtId="172" fontId="58" fillId="0" borderId="38" applyNumberFormat="0" applyFill="0" applyAlignment="0" applyProtection="0"/>
    <xf numFmtId="171" fontId="58" fillId="0" borderId="38" applyNumberFormat="0" applyFill="0" applyAlignment="0" applyProtection="0"/>
    <xf numFmtId="171" fontId="58" fillId="0" borderId="38" applyNumberFormat="0" applyFill="0" applyAlignment="0" applyProtection="0"/>
    <xf numFmtId="172" fontId="58" fillId="0" borderId="38" applyNumberFormat="0" applyFill="0" applyAlignment="0" applyProtection="0"/>
    <xf numFmtId="171" fontId="58" fillId="0" borderId="38" applyNumberFormat="0" applyFill="0" applyAlignment="0" applyProtection="0"/>
    <xf numFmtId="171" fontId="58" fillId="0" borderId="38" applyNumberFormat="0" applyFill="0" applyAlignment="0" applyProtection="0"/>
    <xf numFmtId="172" fontId="58" fillId="0" borderId="38" applyNumberFormat="0" applyFill="0" applyAlignment="0" applyProtection="0"/>
    <xf numFmtId="171" fontId="58" fillId="0" borderId="38" applyNumberFormat="0" applyFill="0" applyAlignment="0" applyProtection="0"/>
    <xf numFmtId="0" fontId="56" fillId="0" borderId="38" applyNumberFormat="0" applyFill="0" applyAlignment="0" applyProtection="0"/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171" fontId="61" fillId="72" borderId="0" applyNumberFormat="0" applyBorder="0" applyAlignment="0" applyProtection="0"/>
    <xf numFmtId="172" fontId="61" fillId="72" borderId="0" applyNumberFormat="0" applyBorder="0" applyAlignment="0" applyProtection="0"/>
    <xf numFmtId="171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71" fontId="13" fillId="0" borderId="39"/>
    <xf numFmtId="172" fontId="13" fillId="0" borderId="39"/>
    <xf numFmtId="171" fontId="13" fillId="0" borderId="39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4" fontId="2" fillId="0" borderId="0"/>
    <xf numFmtId="182" fontId="15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4" fillId="0" borderId="0"/>
    <xf numFmtId="0" fontId="64" fillId="0" borderId="0"/>
    <xf numFmtId="0" fontId="63" fillId="0" borderId="0"/>
    <xf numFmtId="182" fontId="15" fillId="0" borderId="0"/>
    <xf numFmtId="182" fontId="2" fillId="0" borderId="0"/>
    <xf numFmtId="182" fontId="2" fillId="0" borderId="0"/>
    <xf numFmtId="0" fontId="2" fillId="0" borderId="0"/>
    <xf numFmtId="0" fontId="2" fillId="0" borderId="0"/>
    <xf numFmtId="182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182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0" fontId="2" fillId="0" borderId="0"/>
    <xf numFmtId="171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2" fillId="0" borderId="0"/>
    <xf numFmtId="182" fontId="2" fillId="0" borderId="0"/>
    <xf numFmtId="171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82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15" fillId="0" borderId="0"/>
    <xf numFmtId="0" fontId="15" fillId="0" borderId="0"/>
    <xf numFmtId="171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5" fillId="0" borderId="0"/>
    <xf numFmtId="171" fontId="15" fillId="0" borderId="0"/>
    <xf numFmtId="0" fontId="15" fillId="0" borderId="0"/>
    <xf numFmtId="0" fontId="15" fillId="0" borderId="0"/>
    <xf numFmtId="0" fontId="2" fillId="0" borderId="0"/>
    <xf numFmtId="182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4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4" fillId="0" borderId="0"/>
    <xf numFmtId="182" fontId="15" fillId="0" borderId="0"/>
    <xf numFmtId="182" fontId="15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5" fillId="0" borderId="0"/>
    <xf numFmtId="182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5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2" fillId="0" borderId="0"/>
    <xf numFmtId="0" fontId="15" fillId="0" borderId="0"/>
    <xf numFmtId="0" fontId="2" fillId="0" borderId="0"/>
    <xf numFmtId="0" fontId="14" fillId="0" borderId="0"/>
    <xf numFmtId="171" fontId="12" fillId="0" borderId="0"/>
    <xf numFmtId="0" fontId="2" fillId="0" borderId="0"/>
    <xf numFmtId="0" fontId="1" fillId="0" borderId="0"/>
    <xf numFmtId="0" fontId="1" fillId="0" borderId="0"/>
    <xf numFmtId="182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82" fontId="2" fillId="0" borderId="0"/>
    <xf numFmtId="0" fontId="15" fillId="0" borderId="0"/>
    <xf numFmtId="0" fontId="15" fillId="0" borderId="0"/>
    <xf numFmtId="171" fontId="12" fillId="0" borderId="0"/>
    <xf numFmtId="0" fontId="52" fillId="0" borderId="0"/>
    <xf numFmtId="0" fontId="2" fillId="0" borderId="0"/>
    <xf numFmtId="171" fontId="12" fillId="0" borderId="0"/>
    <xf numFmtId="0" fontId="1" fillId="0" borderId="0"/>
    <xf numFmtId="182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71" fontId="12" fillId="0" borderId="0"/>
    <xf numFmtId="171" fontId="12" fillId="0" borderId="0"/>
    <xf numFmtId="0" fontId="1" fillId="0" borderId="0"/>
    <xf numFmtId="182" fontId="15" fillId="0" borderId="0"/>
    <xf numFmtId="182" fontId="15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71" fontId="12" fillId="0" borderId="0"/>
    <xf numFmtId="171" fontId="12" fillId="0" borderId="0"/>
    <xf numFmtId="0" fontId="1" fillId="0" borderId="0"/>
    <xf numFmtId="182" fontId="15" fillId="0" borderId="0"/>
    <xf numFmtId="182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5" fillId="0" borderId="0"/>
    <xf numFmtId="182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2" fontId="15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3" fillId="0" borderId="0"/>
    <xf numFmtId="182" fontId="2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82" fontId="13" fillId="0" borderId="0"/>
    <xf numFmtId="0" fontId="5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82" fontId="5" fillId="0" borderId="0"/>
    <xf numFmtId="0" fontId="13" fillId="0" borderId="0"/>
    <xf numFmtId="182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3" fillId="0" borderId="0"/>
    <xf numFmtId="182" fontId="5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71" fontId="13" fillId="0" borderId="0"/>
    <xf numFmtId="0" fontId="63" fillId="0" borderId="0"/>
    <xf numFmtId="171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71" fontId="5" fillId="0" borderId="0"/>
    <xf numFmtId="0" fontId="63" fillId="0" borderId="0"/>
    <xf numFmtId="171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82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82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182" fontId="13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71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31" fillId="0" borderId="0"/>
    <xf numFmtId="0" fontId="2" fillId="0" borderId="0"/>
    <xf numFmtId="0" fontId="63" fillId="0" borderId="0"/>
    <xf numFmtId="171" fontId="31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82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3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3" fillId="0" borderId="0"/>
    <xf numFmtId="0" fontId="2" fillId="0" borderId="0"/>
    <xf numFmtId="0" fontId="6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82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2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1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71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1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67" fillId="0" borderId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71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171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72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72" fontId="2" fillId="0" borderId="0"/>
    <xf numFmtId="0" fontId="2" fillId="73" borderId="40" applyNumberFormat="0" applyFont="0" applyAlignment="0" applyProtection="0"/>
    <xf numFmtId="171" fontId="2" fillId="0" borderId="0"/>
    <xf numFmtId="0" fontId="2" fillId="73" borderId="40" applyNumberFormat="0" applyFont="0" applyAlignment="0" applyProtection="0"/>
    <xf numFmtId="171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72" fontId="2" fillId="0" borderId="0"/>
    <xf numFmtId="171" fontId="2" fillId="0" borderId="0"/>
    <xf numFmtId="0" fontId="2" fillId="73" borderId="40" applyNumberFormat="0" applyFont="0" applyAlignment="0" applyProtection="0"/>
    <xf numFmtId="171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72" fontId="2" fillId="0" borderId="0"/>
    <xf numFmtId="0" fontId="2" fillId="73" borderId="40" applyNumberFormat="0" applyFont="0" applyAlignment="0" applyProtection="0"/>
    <xf numFmtId="171" fontId="2" fillId="0" borderId="0"/>
    <xf numFmtId="0" fontId="2" fillId="73" borderId="40" applyNumberFormat="0" applyFont="0" applyAlignment="0" applyProtection="0"/>
    <xf numFmtId="171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72" fontId="2" fillId="0" borderId="0"/>
    <xf numFmtId="171" fontId="2" fillId="0" borderId="0"/>
    <xf numFmtId="171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68" fillId="0" borderId="0">
      <alignment horizontal="left"/>
    </xf>
    <xf numFmtId="0" fontId="2" fillId="0" borderId="0"/>
    <xf numFmtId="0" fontId="2" fillId="0" borderId="0"/>
    <xf numFmtId="171" fontId="2" fillId="0" borderId="0"/>
    <xf numFmtId="3" fontId="2" fillId="74" borderId="2" applyFont="0">
      <alignment horizontal="right" vertical="center"/>
      <protection locked="0"/>
    </xf>
    <xf numFmtId="171" fontId="69" fillId="0" borderId="0"/>
    <xf numFmtId="0" fontId="69" fillId="0" borderId="0"/>
    <xf numFmtId="171" fontId="69" fillId="0" borderId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71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71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72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71" fontId="72" fillId="63" borderId="41" applyNumberFormat="0" applyAlignment="0" applyProtection="0"/>
    <xf numFmtId="172" fontId="72" fillId="63" borderId="41" applyNumberFormat="0" applyAlignment="0" applyProtection="0"/>
    <xf numFmtId="171" fontId="72" fillId="63" borderId="41" applyNumberFormat="0" applyAlignment="0" applyProtection="0"/>
    <xf numFmtId="171" fontId="72" fillId="63" borderId="41" applyNumberFormat="0" applyAlignment="0" applyProtection="0"/>
    <xf numFmtId="172" fontId="72" fillId="63" borderId="41" applyNumberFormat="0" applyAlignment="0" applyProtection="0"/>
    <xf numFmtId="171" fontId="72" fillId="63" borderId="41" applyNumberFormat="0" applyAlignment="0" applyProtection="0"/>
    <xf numFmtId="171" fontId="72" fillId="63" borderId="41" applyNumberFormat="0" applyAlignment="0" applyProtection="0"/>
    <xf numFmtId="172" fontId="72" fillId="63" borderId="41" applyNumberFormat="0" applyAlignment="0" applyProtection="0"/>
    <xf numFmtId="171" fontId="72" fillId="63" borderId="41" applyNumberFormat="0" applyAlignment="0" applyProtection="0"/>
    <xf numFmtId="171" fontId="72" fillId="63" borderId="41" applyNumberFormat="0" applyAlignment="0" applyProtection="0"/>
    <xf numFmtId="172" fontId="72" fillId="63" borderId="41" applyNumberFormat="0" applyAlignment="0" applyProtection="0"/>
    <xf numFmtId="171" fontId="72" fillId="63" borderId="41" applyNumberFormat="0" applyAlignment="0" applyProtection="0"/>
    <xf numFmtId="0" fontId="70" fillId="63" borderId="41" applyNumberFormat="0" applyAlignment="0" applyProtection="0"/>
    <xf numFmtId="0" fontId="12" fillId="0" borderId="0"/>
    <xf numFmtId="17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4" fillId="0" borderId="0" applyFill="0" applyBorder="0" applyAlignment="0"/>
    <xf numFmtId="175" fontId="24" fillId="0" borderId="0" applyFill="0" applyBorder="0" applyAlignment="0"/>
    <xf numFmtId="174" fontId="24" fillId="0" borderId="0" applyFill="0" applyBorder="0" applyAlignment="0"/>
    <xf numFmtId="179" fontId="24" fillId="0" borderId="0" applyFill="0" applyBorder="0" applyAlignment="0"/>
    <xf numFmtId="175" fontId="24" fillId="0" borderId="0" applyFill="0" applyBorder="0" applyAlignment="0"/>
    <xf numFmtId="171" fontId="2" fillId="0" borderId="0"/>
    <xf numFmtId="0" fontId="2" fillId="0" borderId="0"/>
    <xf numFmtId="171" fontId="2" fillId="0" borderId="0"/>
    <xf numFmtId="190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91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71" fontId="12" fillId="0" borderId="0"/>
    <xf numFmtId="171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92" fontId="24" fillId="0" borderId="0" applyFill="0" applyBorder="0" applyAlignment="0"/>
    <xf numFmtId="193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71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71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72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71" fontId="81" fillId="0" borderId="42" applyNumberFormat="0" applyFill="0" applyAlignment="0" applyProtection="0"/>
    <xf numFmtId="172" fontId="81" fillId="0" borderId="42" applyNumberFormat="0" applyFill="0" applyAlignment="0" applyProtection="0"/>
    <xf numFmtId="171" fontId="81" fillId="0" borderId="42" applyNumberFormat="0" applyFill="0" applyAlignment="0" applyProtection="0"/>
    <xf numFmtId="171" fontId="81" fillId="0" borderId="42" applyNumberFormat="0" applyFill="0" applyAlignment="0" applyProtection="0"/>
    <xf numFmtId="172" fontId="81" fillId="0" borderId="42" applyNumberFormat="0" applyFill="0" applyAlignment="0" applyProtection="0"/>
    <xf numFmtId="171" fontId="81" fillId="0" borderId="42" applyNumberFormat="0" applyFill="0" applyAlignment="0" applyProtection="0"/>
    <xf numFmtId="171" fontId="81" fillId="0" borderId="42" applyNumberFormat="0" applyFill="0" applyAlignment="0" applyProtection="0"/>
    <xf numFmtId="172" fontId="81" fillId="0" borderId="42" applyNumberFormat="0" applyFill="0" applyAlignment="0" applyProtection="0"/>
    <xf numFmtId="171" fontId="81" fillId="0" borderId="42" applyNumberFormat="0" applyFill="0" applyAlignment="0" applyProtection="0"/>
    <xf numFmtId="171" fontId="81" fillId="0" borderId="42" applyNumberFormat="0" applyFill="0" applyAlignment="0" applyProtection="0"/>
    <xf numFmtId="172" fontId="81" fillId="0" borderId="42" applyNumberFormat="0" applyFill="0" applyAlignment="0" applyProtection="0"/>
    <xf numFmtId="171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12" fillId="0" borderId="43"/>
    <xf numFmtId="188" fontId="68" fillId="0" borderId="0">
      <alignment horizontal="left"/>
    </xf>
    <xf numFmtId="0" fontId="2" fillId="0" borderId="0"/>
    <xf numFmtId="0" fontId="2" fillId="0" borderId="0"/>
    <xf numFmtId="171" fontId="2" fillId="0" borderId="0"/>
    <xf numFmtId="171" fontId="2" fillId="0" borderId="0">
      <alignment horizontal="center" textRotation="90"/>
    </xf>
    <xf numFmtId="0" fontId="2" fillId="0" borderId="0">
      <alignment horizontal="center" textRotation="90"/>
    </xf>
    <xf numFmtId="171" fontId="2" fillId="0" borderId="0">
      <alignment horizontal="center" textRotation="90"/>
    </xf>
    <xf numFmtId="194" fontId="13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172" fontId="83" fillId="0" borderId="0" applyNumberFormat="0" applyFill="0" applyBorder="0" applyAlignment="0" applyProtection="0"/>
    <xf numFmtId="171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165" fontId="85" fillId="0" borderId="0" applyFont="0" applyFill="0" applyBorder="0" applyAlignment="0" applyProtection="0"/>
    <xf numFmtId="166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0" fontId="6" fillId="0" borderId="0" xfId="8" applyFont="1" applyFill="1" applyBorder="1" applyProtection="1"/>
    <xf numFmtId="0" fontId="3" fillId="0" borderId="0" xfId="0" applyFont="1" applyBorder="1"/>
    <xf numFmtId="0" fontId="3" fillId="0" borderId="0" xfId="0" applyFont="1" applyAlignment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2" borderId="2" xfId="0" applyFont="1" applyFill="1" applyBorder="1"/>
    <xf numFmtId="0" fontId="88" fillId="0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89" fillId="0" borderId="2" xfId="0" applyFont="1" applyBorder="1" applyAlignment="1">
      <alignment horizontal="left" vertical="center" wrapText="1" indent="2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/>
    <xf numFmtId="170" fontId="3" fillId="0" borderId="0" xfId="0" applyNumberFormat="1" applyFont="1" applyAlignment="1">
      <alignment textRotation="90" wrapText="1"/>
    </xf>
    <xf numFmtId="0" fontId="0" fillId="0" borderId="0" xfId="0" applyFont="1"/>
    <xf numFmtId="0" fontId="3" fillId="0" borderId="2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90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7" xfId="0" applyFont="1" applyBorder="1"/>
    <xf numFmtId="0" fontId="9" fillId="0" borderId="18" xfId="0" applyFont="1" applyBorder="1" applyAlignment="1">
      <alignment vertical="center" wrapText="1"/>
    </xf>
    <xf numFmtId="0" fontId="3" fillId="0" borderId="48" xfId="0" applyFont="1" applyBorder="1"/>
    <xf numFmtId="0" fontId="3" fillId="0" borderId="18" xfId="0" applyFont="1" applyBorder="1"/>
    <xf numFmtId="0" fontId="3" fillId="0" borderId="50" xfId="0" applyFont="1" applyBorder="1"/>
    <xf numFmtId="0" fontId="3" fillId="0" borderId="12" xfId="0" applyFont="1" applyBorder="1"/>
    <xf numFmtId="0" fontId="3" fillId="0" borderId="17" xfId="0" applyFont="1" applyBorder="1"/>
    <xf numFmtId="0" fontId="3" fillId="0" borderId="4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70" fontId="3" fillId="0" borderId="8" xfId="0" applyNumberFormat="1" applyFont="1" applyFill="1" applyBorder="1" applyAlignment="1">
      <alignment horizontal="center" vertical="center" textRotation="90" wrapText="1"/>
    </xf>
    <xf numFmtId="170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170" fontId="3" fillId="0" borderId="15" xfId="0" applyNumberFormat="1" applyFont="1" applyFill="1" applyBorder="1" applyAlignment="1">
      <alignment horizontal="center" vertical="center" textRotation="90" wrapText="1"/>
    </xf>
    <xf numFmtId="0" fontId="3" fillId="0" borderId="18" xfId="0" applyFont="1" applyFill="1" applyBorder="1"/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0" fontId="6" fillId="0" borderId="14" xfId="8" applyFont="1" applyFill="1" applyBorder="1" applyProtection="1"/>
    <xf numFmtId="0" fontId="6" fillId="0" borderId="14" xfId="8" applyFont="1" applyFill="1" applyBorder="1" applyAlignment="1" applyProtection="1"/>
    <xf numFmtId="0" fontId="6" fillId="0" borderId="17" xfId="8" applyFont="1" applyFill="1" applyBorder="1" applyAlignment="1" applyProtection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/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left"/>
    </xf>
    <xf numFmtId="0" fontId="10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0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1" fillId="0" borderId="0" xfId="0" applyFont="1" applyBorder="1"/>
    <xf numFmtId="0" fontId="7" fillId="0" borderId="2" xfId="12" applyFill="1" applyBorder="1" applyAlignment="1" applyProtection="1"/>
    <xf numFmtId="0" fontId="0" fillId="0" borderId="0" xfId="0" applyFill="1" applyBorder="1"/>
    <xf numFmtId="0" fontId="92" fillId="0" borderId="2" xfId="20955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3" fillId="0" borderId="2" xfId="12" applyFont="1" applyFill="1" applyBorder="1" applyAlignment="1" applyProtection="1"/>
    <xf numFmtId="0" fontId="93" fillId="0" borderId="2" xfId="12" applyFont="1" applyFill="1" applyBorder="1" applyAlignment="1" applyProtection="1">
      <alignment horizontal="left" vertical="center" wrapText="1"/>
    </xf>
    <xf numFmtId="0" fontId="4" fillId="35" borderId="20" xfId="0" applyFont="1" applyFill="1" applyBorder="1"/>
    <xf numFmtId="0" fontId="4" fillId="35" borderId="18" xfId="0" applyFont="1" applyFill="1" applyBorder="1"/>
    <xf numFmtId="0" fontId="3" fillId="0" borderId="14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94" fillId="0" borderId="0" xfId="20955" applyFont="1" applyFill="1" applyBorder="1" applyAlignment="1" applyProtection="1">
      <alignment horizontal="left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 indent="3"/>
    </xf>
    <xf numFmtId="0" fontId="9" fillId="0" borderId="18" xfId="0" applyFont="1" applyFill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5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45" xfId="0" applyFont="1" applyBorder="1"/>
    <xf numFmtId="0" fontId="3" fillId="0" borderId="0" xfId="0" applyFont="1" applyFill="1"/>
    <xf numFmtId="0" fontId="95" fillId="0" borderId="54" xfId="20955" applyFont="1" applyFill="1" applyBorder="1" applyAlignment="1" applyProtection="1"/>
    <xf numFmtId="0" fontId="95" fillId="0" borderId="4" xfId="20955" applyFont="1" applyFill="1" applyBorder="1" applyAlignment="1" applyProtection="1"/>
    <xf numFmtId="0" fontId="4" fillId="0" borderId="0" xfId="0" applyFont="1" applyFill="1"/>
    <xf numFmtId="0" fontId="3" fillId="0" borderId="11" xfId="0" applyFont="1" applyFill="1" applyBorder="1"/>
    <xf numFmtId="0" fontId="3" fillId="0" borderId="48" xfId="0" applyFont="1" applyFill="1" applyBorder="1" applyAlignment="1">
      <alignment horizontal="center"/>
    </xf>
    <xf numFmtId="196" fontId="4" fillId="75" borderId="15" xfId="0" applyNumberFormat="1" applyFont="1" applyFill="1" applyBorder="1" applyAlignment="1">
      <alignment horizontal="center" vertical="center"/>
    </xf>
    <xf numFmtId="196" fontId="4" fillId="35" borderId="18" xfId="0" applyNumberFormat="1" applyFont="1" applyFill="1" applyBorder="1" applyAlignment="1">
      <alignment horizontal="center" vertical="center"/>
    </xf>
    <xf numFmtId="196" fontId="4" fillId="35" borderId="19" xfId="0" applyNumberFormat="1" applyFont="1" applyFill="1" applyBorder="1" applyAlignment="1">
      <alignment horizontal="center" vertical="center"/>
    </xf>
    <xf numFmtId="0" fontId="3" fillId="0" borderId="14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6" fontId="3" fillId="0" borderId="2" xfId="0" applyNumberFormat="1" applyFont="1" applyBorder="1" applyAlignment="1" applyProtection="1">
      <alignment horizontal="center" vertical="center"/>
      <protection locked="0"/>
    </xf>
    <xf numFmtId="196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19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196" fontId="4" fillId="35" borderId="15" xfId="0" applyNumberFormat="1" applyFont="1" applyFill="1" applyBorder="1" applyAlignment="1">
      <alignment horizontal="center" vertical="center"/>
    </xf>
    <xf numFmtId="196" fontId="3" fillId="0" borderId="2" xfId="0" applyNumberFormat="1" applyFont="1" applyBorder="1" applyAlignment="1" applyProtection="1">
      <alignment horizontal="center"/>
      <protection locked="0"/>
    </xf>
    <xf numFmtId="196" fontId="3" fillId="0" borderId="0" xfId="0" applyNumberFormat="1" applyFont="1" applyBorder="1" applyProtection="1">
      <protection locked="0"/>
    </xf>
    <xf numFmtId="196" fontId="3" fillId="0" borderId="15" xfId="0" applyNumberFormat="1" applyFont="1" applyBorder="1" applyProtection="1">
      <protection locked="0"/>
    </xf>
    <xf numFmtId="196" fontId="3" fillId="0" borderId="18" xfId="0" applyNumberFormat="1" applyFont="1" applyBorder="1" applyProtection="1">
      <protection locked="0"/>
    </xf>
    <xf numFmtId="196" fontId="3" fillId="0" borderId="19" xfId="0" applyNumberFormat="1" applyFont="1" applyBorder="1" applyProtection="1">
      <protection locked="0"/>
    </xf>
    <xf numFmtId="196" fontId="3" fillId="35" borderId="18" xfId="0" applyNumberFormat="1" applyFont="1" applyFill="1" applyBorder="1"/>
    <xf numFmtId="196" fontId="3" fillId="35" borderId="19" xfId="0" applyNumberFormat="1" applyFont="1" applyFill="1" applyBorder="1"/>
    <xf numFmtId="196" fontId="10" fillId="35" borderId="2" xfId="0" applyNumberFormat="1" applyFont="1" applyFill="1" applyBorder="1" applyAlignment="1">
      <alignment vertical="center" wrapText="1"/>
    </xf>
    <xf numFmtId="196" fontId="10" fillId="35" borderId="15" xfId="0" applyNumberFormat="1" applyFont="1" applyFill="1" applyBorder="1" applyAlignment="1">
      <alignment vertical="center" wrapText="1"/>
    </xf>
    <xf numFmtId="196" fontId="10" fillId="35" borderId="15" xfId="0" applyNumberFormat="1" applyFont="1" applyFill="1" applyBorder="1" applyAlignment="1">
      <alignment horizontal="right" vertical="center" wrapText="1"/>
    </xf>
    <xf numFmtId="196" fontId="10" fillId="35" borderId="19" xfId="0" applyNumberFormat="1" applyFont="1" applyFill="1" applyBorder="1" applyAlignment="1">
      <alignment horizontal="right" vertical="center" wrapText="1"/>
    </xf>
    <xf numFmtId="196" fontId="10" fillId="0" borderId="2" xfId="0" applyNumberFormat="1" applyFont="1" applyBorder="1" applyAlignment="1" applyProtection="1">
      <alignment vertical="center" wrapText="1"/>
      <protection locked="0"/>
    </xf>
    <xf numFmtId="196" fontId="10" fillId="0" borderId="15" xfId="0" applyNumberFormat="1" applyFont="1" applyBorder="1" applyAlignment="1" applyProtection="1">
      <alignment vertical="center" wrapText="1"/>
      <protection locked="0"/>
    </xf>
    <xf numFmtId="196" fontId="10" fillId="0" borderId="15" xfId="0" applyNumberFormat="1" applyFont="1" applyBorder="1" applyAlignment="1" applyProtection="1">
      <alignment horizontal="center" vertical="center" wrapText="1"/>
      <protection locked="0"/>
    </xf>
    <xf numFmtId="196" fontId="3" fillId="35" borderId="2" xfId="0" applyNumberFormat="1" applyFont="1" applyFill="1" applyBorder="1"/>
    <xf numFmtId="196" fontId="3" fillId="0" borderId="1" xfId="0" applyNumberFormat="1" applyFont="1" applyBorder="1" applyProtection="1">
      <protection locked="0"/>
    </xf>
    <xf numFmtId="196" fontId="3" fillId="0" borderId="53" xfId="0" applyNumberFormat="1" applyFont="1" applyBorder="1" applyProtection="1">
      <protection locked="0"/>
    </xf>
    <xf numFmtId="196" fontId="10" fillId="35" borderId="8" xfId="0" applyNumberFormat="1" applyFont="1" applyFill="1" applyBorder="1" applyAlignment="1">
      <alignment horizontal="right" vertical="center" wrapText="1"/>
    </xf>
    <xf numFmtId="196" fontId="10" fillId="35" borderId="18" xfId="0" applyNumberFormat="1" applyFont="1" applyFill="1" applyBorder="1" applyAlignment="1">
      <alignment vertical="center" wrapText="1"/>
    </xf>
    <xf numFmtId="196" fontId="10" fillId="35" borderId="19" xfId="0" applyNumberFormat="1" applyFont="1" applyFill="1" applyBorder="1" applyAlignment="1">
      <alignment vertical="center" wrapText="1"/>
    </xf>
    <xf numFmtId="196" fontId="9" fillId="0" borderId="8" xfId="0" applyNumberFormat="1" applyFont="1" applyBorder="1" applyAlignment="1" applyProtection="1">
      <alignment horizontal="center" vertical="center" wrapText="1"/>
      <protection locked="0"/>
    </xf>
    <xf numFmtId="196" fontId="9" fillId="0" borderId="2" xfId="0" applyNumberFormat="1" applyFont="1" applyBorder="1" applyAlignment="1" applyProtection="1">
      <alignment horizontal="center" vertical="center" wrapText="1"/>
      <protection locked="0"/>
    </xf>
    <xf numFmtId="196" fontId="9" fillId="0" borderId="15" xfId="0" applyNumberFormat="1" applyFont="1" applyBorder="1" applyAlignment="1" applyProtection="1">
      <alignment horizontal="center" vertical="center" wrapText="1"/>
      <protection locked="0"/>
    </xf>
    <xf numFmtId="196" fontId="3" fillId="35" borderId="2" xfId="0" applyNumberFormat="1" applyFont="1" applyFill="1" applyBorder="1" applyAlignment="1">
      <alignment horizontal="center" vertical="center"/>
    </xf>
    <xf numFmtId="196" fontId="3" fillId="35" borderId="2" xfId="0" applyNumberFormat="1" applyFont="1" applyFill="1" applyBorder="1" applyAlignment="1">
      <alignment horizontal="center" vertical="center" wrapText="1"/>
    </xf>
    <xf numFmtId="196" fontId="3" fillId="35" borderId="15" xfId="0" applyNumberFormat="1" applyFont="1" applyFill="1" applyBorder="1" applyAlignment="1">
      <alignment horizontal="center" vertical="center"/>
    </xf>
    <xf numFmtId="196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96" fontId="3" fillId="0" borderId="0" xfId="0" applyNumberFormat="1" applyFont="1"/>
    <xf numFmtId="172" fontId="13" fillId="36" borderId="0" xfId="15" applyBorder="1"/>
    <xf numFmtId="172" fontId="13" fillId="36" borderId="49" xfId="15" applyBorder="1"/>
    <xf numFmtId="0" fontId="3" fillId="0" borderId="18" xfId="0" applyFont="1" applyBorder="1" applyAlignment="1">
      <alignment horizontal="right" wrapText="1"/>
    </xf>
    <xf numFmtId="196" fontId="3" fillId="35" borderId="18" xfId="0" applyNumberFormat="1" applyFont="1" applyFill="1" applyBorder="1" applyAlignment="1">
      <alignment horizontal="center" vertical="center"/>
    </xf>
    <xf numFmtId="196" fontId="3" fillId="35" borderId="19" xfId="0" applyNumberFormat="1" applyFont="1" applyFill="1" applyBorder="1" applyAlignment="1">
      <alignment horizontal="center" vertical="center"/>
    </xf>
    <xf numFmtId="167" fontId="3" fillId="0" borderId="2" xfId="20956" applyNumberFormat="1" applyFont="1" applyBorder="1" applyAlignment="1" applyProtection="1">
      <alignment horizontal="center" vertical="center"/>
      <protection locked="0"/>
    </xf>
    <xf numFmtId="167" fontId="3" fillId="0" borderId="2" xfId="20956" applyNumberFormat="1" applyFont="1" applyBorder="1" applyProtection="1">
      <protection locked="0"/>
    </xf>
    <xf numFmtId="167" fontId="3" fillId="0" borderId="2" xfId="20956" applyNumberFormat="1" applyFont="1" applyFill="1" applyBorder="1" applyAlignment="1" applyProtection="1">
      <alignment horizontal="center" vertical="center"/>
      <protection locked="0"/>
    </xf>
    <xf numFmtId="167" fontId="4" fillId="0" borderId="4" xfId="20956" applyNumberFormat="1" applyFont="1" applyBorder="1" applyAlignment="1" applyProtection="1">
      <alignment horizontal="center" vertical="center" wrapText="1"/>
      <protection locked="0"/>
    </xf>
    <xf numFmtId="167" fontId="3" fillId="0" borderId="2" xfId="20956" applyNumberFormat="1" applyFont="1" applyBorder="1" applyAlignment="1" applyProtection="1">
      <alignment horizontal="center"/>
      <protection locked="0"/>
    </xf>
    <xf numFmtId="167" fontId="3" fillId="0" borderId="4" xfId="20956" applyNumberFormat="1" applyFont="1" applyBorder="1" applyAlignment="1" applyProtection="1">
      <alignment horizontal="center"/>
      <protection locked="0"/>
    </xf>
    <xf numFmtId="167" fontId="3" fillId="0" borderId="4" xfId="20956" applyNumberFormat="1" applyFont="1" applyBorder="1" applyProtection="1">
      <protection locked="0"/>
    </xf>
    <xf numFmtId="167" fontId="3" fillId="0" borderId="4" xfId="20956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>
      <alignment horizontal="left" vertical="center" wrapText="1"/>
    </xf>
    <xf numFmtId="167" fontId="3" fillId="0" borderId="2" xfId="20956" applyNumberFormat="1" applyFont="1" applyBorder="1" applyAlignment="1" applyProtection="1">
      <alignment wrapText="1"/>
      <protection locked="0"/>
    </xf>
    <xf numFmtId="196" fontId="3" fillId="0" borderId="2" xfId="0" applyNumberFormat="1" applyFont="1" applyBorder="1" applyAlignment="1" applyProtection="1">
      <alignment wrapText="1"/>
      <protection locked="0"/>
    </xf>
    <xf numFmtId="3" fontId="3" fillId="0" borderId="0" xfId="0" applyNumberFormat="1" applyFont="1"/>
    <xf numFmtId="167" fontId="96" fillId="0" borderId="2" xfId="20956" applyNumberFormat="1" applyFont="1" applyBorder="1"/>
    <xf numFmtId="167" fontId="96" fillId="0" borderId="18" xfId="20956" applyNumberFormat="1" applyFont="1" applyBorder="1"/>
    <xf numFmtId="0" fontId="3" fillId="0" borderId="0" xfId="0" applyFont="1" applyFill="1" applyAlignment="1">
      <alignment horizontal="right"/>
    </xf>
    <xf numFmtId="14" fontId="6" fillId="0" borderId="0" xfId="8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left"/>
    </xf>
    <xf numFmtId="14" fontId="6" fillId="0" borderId="0" xfId="8" applyNumberFormat="1" applyFont="1" applyFill="1" applyBorder="1" applyAlignment="1" applyProtection="1">
      <alignment horizontal="left"/>
    </xf>
    <xf numFmtId="0" fontId="97" fillId="0" borderId="12" xfId="0" applyFont="1" applyBorder="1" applyAlignment="1">
      <alignment horizontal="left" vertical="center" wrapText="1"/>
    </xf>
    <xf numFmtId="0" fontId="97" fillId="0" borderId="13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right"/>
    </xf>
    <xf numFmtId="196" fontId="96" fillId="0" borderId="2" xfId="0" applyNumberFormat="1" applyFont="1" applyBorder="1" applyProtection="1">
      <protection locked="0"/>
    </xf>
    <xf numFmtId="196" fontId="96" fillId="0" borderId="15" xfId="0" applyNumberFormat="1" applyFont="1" applyBorder="1" applyProtection="1">
      <protection locked="0"/>
    </xf>
    <xf numFmtId="196" fontId="96" fillId="0" borderId="18" xfId="0" applyNumberFormat="1" applyFont="1" applyBorder="1" applyProtection="1">
      <protection locked="0"/>
    </xf>
    <xf numFmtId="196" fontId="96" fillId="0" borderId="19" xfId="0" applyNumberFormat="1" applyFont="1" applyBorder="1" applyProtection="1">
      <protection locked="0"/>
    </xf>
    <xf numFmtId="14" fontId="0" fillId="0" borderId="0" xfId="0" applyNumberFormat="1" applyFont="1" applyBorder="1"/>
    <xf numFmtId="196" fontId="3" fillId="35" borderId="2" xfId="0" applyNumberFormat="1" applyFont="1" applyFill="1" applyBorder="1" applyAlignment="1">
      <alignment vertical="center" wrapText="1"/>
    </xf>
    <xf numFmtId="196" fontId="3" fillId="0" borderId="2" xfId="0" applyNumberFormat="1" applyFont="1" applyBorder="1" applyAlignment="1" applyProtection="1">
      <alignment vertical="center" wrapText="1"/>
      <protection locked="0"/>
    </xf>
    <xf numFmtId="196" fontId="3" fillId="0" borderId="2" xfId="0" applyNumberFormat="1" applyFont="1" applyBorder="1" applyAlignment="1" applyProtection="1">
      <alignment horizontal="center" vertical="center" wrapText="1"/>
      <protection locked="0"/>
    </xf>
    <xf numFmtId="196" fontId="3" fillId="0" borderId="2" xfId="0" applyNumberFormat="1" applyFont="1" applyBorder="1" applyAlignment="1" applyProtection="1">
      <alignment horizontal="right" vertical="center" wrapText="1"/>
      <protection locked="0"/>
    </xf>
    <xf numFmtId="196" fontId="3" fillId="35" borderId="18" xfId="0" applyNumberFormat="1" applyFont="1" applyFill="1" applyBorder="1" applyAlignment="1">
      <alignment horizontal="right" vertical="center" wrapText="1"/>
    </xf>
    <xf numFmtId="167" fontId="3" fillId="0" borderId="0" xfId="0" applyNumberFormat="1" applyFont="1"/>
    <xf numFmtId="43" fontId="0" fillId="0" borderId="0" xfId="20956" applyFont="1"/>
    <xf numFmtId="167" fontId="3" fillId="0" borderId="2" xfId="20956" applyNumberFormat="1" applyFont="1" applyBorder="1" applyAlignment="1" applyProtection="1">
      <alignment horizontal="center" vertical="center" wrapText="1"/>
      <protection locked="0"/>
    </xf>
    <xf numFmtId="196" fontId="3" fillId="0" borderId="0" xfId="0" applyNumberFormat="1" applyFont="1" applyAlignment="1">
      <alignment wrapText="1"/>
    </xf>
    <xf numFmtId="0" fontId="3" fillId="0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3" xfId="8" applyFont="1" applyFill="1" applyBorder="1" applyAlignment="1" applyProtection="1">
      <alignment horizontal="center"/>
    </xf>
    <xf numFmtId="0" fontId="6" fillId="0" borderId="45" xfId="8" applyFont="1" applyFill="1" applyBorder="1" applyAlignment="1" applyProtection="1">
      <alignment horizontal="center"/>
    </xf>
    <xf numFmtId="196" fontId="3" fillId="3" borderId="9" xfId="0" applyNumberFormat="1" applyFont="1" applyFill="1" applyBorder="1" applyAlignment="1">
      <alignment horizontal="center"/>
    </xf>
    <xf numFmtId="196" fontId="3" fillId="3" borderId="24" xfId="0" applyNumberFormat="1" applyFont="1" applyFill="1" applyBorder="1" applyAlignment="1">
      <alignment horizontal="center"/>
    </xf>
    <xf numFmtId="196" fontId="3" fillId="3" borderId="46" xfId="0" applyNumberFormat="1" applyFont="1" applyFill="1" applyBorder="1" applyAlignment="1">
      <alignment horizontal="center"/>
    </xf>
    <xf numFmtId="196" fontId="3" fillId="3" borderId="49" xfId="0" applyNumberFormat="1" applyFont="1" applyFill="1" applyBorder="1" applyAlignment="1">
      <alignment horizontal="center"/>
    </xf>
    <xf numFmtId="196" fontId="3" fillId="3" borderId="44" xfId="0" applyNumberFormat="1" applyFont="1" applyFill="1" applyBorder="1" applyAlignment="1">
      <alignment horizontal="center"/>
    </xf>
    <xf numFmtId="196" fontId="3" fillId="3" borderId="5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1"/>
  <sheetViews>
    <sheetView tabSelected="1" workbookViewId="0">
      <selection activeCell="B24" sqref="B24"/>
    </sheetView>
  </sheetViews>
  <sheetFormatPr defaultRowHeight="15"/>
  <cols>
    <col min="1" max="1" width="9.7109375" style="125" bestFit="1" customWidth="1"/>
    <col min="2" max="2" width="128.7109375" style="101" bestFit="1" customWidth="1"/>
    <col min="3" max="3" width="10.7109375" bestFit="1" customWidth="1"/>
  </cols>
  <sheetData>
    <row r="1" spans="1:3" s="1" customFormat="1">
      <c r="A1" s="123" t="s">
        <v>146</v>
      </c>
      <c r="B1" s="102" t="s">
        <v>122</v>
      </c>
      <c r="C1" s="205">
        <v>44926</v>
      </c>
    </row>
    <row r="2" spans="1:3" s="103" customFormat="1">
      <c r="A2" s="124">
        <v>20</v>
      </c>
      <c r="B2" s="100" t="s">
        <v>124</v>
      </c>
    </row>
    <row r="3" spans="1:3" s="103" customFormat="1">
      <c r="A3" s="124">
        <v>21</v>
      </c>
      <c r="B3" s="100" t="s">
        <v>93</v>
      </c>
    </row>
    <row r="4" spans="1:3" s="103" customFormat="1">
      <c r="A4" s="124">
        <v>22</v>
      </c>
      <c r="B4" s="105" t="s">
        <v>134</v>
      </c>
    </row>
    <row r="5" spans="1:3" s="103" customFormat="1">
      <c r="A5" s="124">
        <v>23</v>
      </c>
      <c r="B5" s="105" t="s">
        <v>117</v>
      </c>
    </row>
    <row r="6" spans="1:3" s="103" customFormat="1">
      <c r="A6" s="124">
        <v>24</v>
      </c>
      <c r="B6" s="100" t="s">
        <v>132</v>
      </c>
    </row>
    <row r="7" spans="1:3" s="103" customFormat="1">
      <c r="A7" s="124">
        <v>25</v>
      </c>
      <c r="B7" s="104" t="s">
        <v>118</v>
      </c>
    </row>
    <row r="8" spans="1:3" s="103" customFormat="1">
      <c r="A8" s="124">
        <v>26</v>
      </c>
      <c r="B8" s="104" t="s">
        <v>120</v>
      </c>
    </row>
    <row r="9" spans="1:3" s="103" customFormat="1">
      <c r="A9" s="124">
        <v>27</v>
      </c>
      <c r="B9" s="104" t="s">
        <v>119</v>
      </c>
    </row>
    <row r="10" spans="1:3" s="1" customFormat="1">
      <c r="A10" s="126"/>
      <c r="B10" s="101"/>
      <c r="C10" s="99"/>
    </row>
    <row r="11" spans="1:3" s="1" customFormat="1" ht="45">
      <c r="A11" s="126"/>
      <c r="B11" s="111" t="s">
        <v>160</v>
      </c>
      <c r="C11" s="99"/>
    </row>
  </sheetData>
  <hyperlinks>
    <hyperlink ref="B6" location="'24. Rem1'!A1" display="ფინანსური წლის განმავლობაში გაცემული ანაზღაურება"/>
    <hyperlink ref="B7" location="'25. Rem 2'!A1" display="ცხრილი 25: განსაკუთრებული გადახდები"/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  <hyperlink ref="B3" location="'21. LI4'!A1" display="კონსოლიდაცია საწარმოების მიხედვით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/>
    <hyperlink ref="B4" location="'22. OR1'!A1" display="ცხრილი 22: ინფორმაცია ისტორიული დანარგების მოცულობის შესახებ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249977111117893"/>
  </sheetPr>
  <dimension ref="A1:U60"/>
  <sheetViews>
    <sheetView topLeftCell="A19" zoomScale="70" zoomScaleNormal="70" workbookViewId="0">
      <selection activeCell="C46" sqref="C46:D46"/>
    </sheetView>
  </sheetViews>
  <sheetFormatPr defaultRowHeight="15"/>
  <cols>
    <col min="1" max="1" width="47" style="3" customWidth="1"/>
    <col min="2" max="2" width="43.28515625" style="3" customWidth="1"/>
    <col min="3" max="3" width="29.7109375" style="3" customWidth="1"/>
    <col min="4" max="4" width="38.5703125" style="3" customWidth="1"/>
    <col min="5" max="5" width="29.5703125" style="3" customWidth="1"/>
    <col min="6" max="6" width="34" style="3" customWidth="1"/>
    <col min="7" max="7" width="15.7109375" style="3" customWidth="1"/>
    <col min="8" max="8" width="12" style="3" customWidth="1"/>
    <col min="9" max="9" width="14.85546875" style="3" customWidth="1"/>
    <col min="10" max="10" width="12" style="3" customWidth="1"/>
    <col min="11" max="11" width="14.140625" style="3" customWidth="1"/>
    <col min="12" max="12" width="13.7109375" style="3" customWidth="1"/>
    <col min="13" max="13" width="12.85546875" style="3" customWidth="1"/>
    <col min="14" max="14" width="14.85546875" style="3" customWidth="1"/>
    <col min="15" max="16" width="13.7109375" style="3" customWidth="1"/>
    <col min="17" max="17" width="10.7109375" style="3" customWidth="1"/>
    <col min="18" max="18" width="12" style="3" customWidth="1"/>
    <col min="19" max="19" width="11.5703125" style="3" customWidth="1"/>
    <col min="20" max="20" width="14.5703125" style="3" bestFit="1" customWidth="1"/>
  </cols>
  <sheetData>
    <row r="1" spans="1:21" ht="15.75">
      <c r="A1" s="7" t="s">
        <v>57</v>
      </c>
      <c r="B1" s="194" t="s">
        <v>179</v>
      </c>
    </row>
    <row r="2" spans="1:21" s="10" customFormat="1" ht="15.75" customHeight="1">
      <c r="A2" s="10" t="s">
        <v>58</v>
      </c>
      <c r="B2" s="195">
        <f>Info!C1</f>
        <v>44926</v>
      </c>
    </row>
    <row r="3" spans="1:21">
      <c r="A3" s="71"/>
      <c r="B3" s="128"/>
      <c r="C3" s="44"/>
      <c r="D3" s="44"/>
      <c r="E3" s="11"/>
      <c r="F3" s="20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1:21" ht="15.75" thickBot="1">
      <c r="A4" s="130" t="s">
        <v>147</v>
      </c>
      <c r="B4" s="131" t="s">
        <v>123</v>
      </c>
      <c r="C4" s="44"/>
      <c r="D4" s="44"/>
      <c r="E4" s="11"/>
      <c r="F4" s="20"/>
    </row>
    <row r="5" spans="1:21" s="47" customFormat="1">
      <c r="A5" s="132"/>
      <c r="B5" s="133" t="s">
        <v>0</v>
      </c>
      <c r="C5" s="74" t="s">
        <v>1</v>
      </c>
      <c r="D5" s="75" t="s">
        <v>2</v>
      </c>
      <c r="E5" s="63" t="s">
        <v>3</v>
      </c>
      <c r="F5" s="63" t="s">
        <v>4</v>
      </c>
      <c r="G5" s="217" t="s">
        <v>8</v>
      </c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8"/>
    </row>
    <row r="6" spans="1:21" s="47" customFormat="1" ht="16.899999999999999" customHeight="1">
      <c r="A6" s="215"/>
      <c r="B6" s="219" t="s">
        <v>81</v>
      </c>
      <c r="C6" s="220" t="s">
        <v>80</v>
      </c>
      <c r="D6" s="220" t="s">
        <v>128</v>
      </c>
      <c r="E6" s="220" t="s">
        <v>73</v>
      </c>
      <c r="F6" s="220" t="s">
        <v>77</v>
      </c>
      <c r="G6" s="221" t="s">
        <v>76</v>
      </c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3"/>
    </row>
    <row r="7" spans="1:21" s="47" customFormat="1" ht="14.45" customHeight="1">
      <c r="A7" s="215"/>
      <c r="B7" s="219"/>
      <c r="C7" s="220"/>
      <c r="D7" s="220"/>
      <c r="E7" s="220"/>
      <c r="F7" s="220"/>
      <c r="G7" s="68">
        <v>1</v>
      </c>
      <c r="H7" s="6">
        <v>2</v>
      </c>
      <c r="I7" s="6">
        <v>3</v>
      </c>
      <c r="J7" s="6">
        <v>4</v>
      </c>
      <c r="K7" s="6">
        <v>5</v>
      </c>
      <c r="L7" s="6">
        <v>6.1</v>
      </c>
      <c r="M7" s="6">
        <v>6.2</v>
      </c>
      <c r="N7" s="6">
        <v>6</v>
      </c>
      <c r="O7" s="6">
        <v>7</v>
      </c>
      <c r="P7" s="6">
        <v>8</v>
      </c>
      <c r="Q7" s="6">
        <v>9</v>
      </c>
      <c r="R7" s="6">
        <v>10</v>
      </c>
      <c r="S7" s="6">
        <v>11</v>
      </c>
      <c r="T7" s="12">
        <v>12</v>
      </c>
    </row>
    <row r="8" spans="1:21" s="47" customFormat="1" ht="90.75">
      <c r="A8" s="215"/>
      <c r="B8" s="219"/>
      <c r="C8" s="220"/>
      <c r="D8" s="220"/>
      <c r="E8" s="220"/>
      <c r="F8" s="220"/>
      <c r="G8" s="66" t="s">
        <v>27</v>
      </c>
      <c r="H8" s="67" t="s">
        <v>28</v>
      </c>
      <c r="I8" s="67" t="s">
        <v>29</v>
      </c>
      <c r="J8" s="67" t="s">
        <v>30</v>
      </c>
      <c r="K8" s="67" t="s">
        <v>31</v>
      </c>
      <c r="L8" s="67" t="s">
        <v>32</v>
      </c>
      <c r="M8" s="67" t="s">
        <v>33</v>
      </c>
      <c r="N8" s="67" t="s">
        <v>34</v>
      </c>
      <c r="O8" s="67" t="s">
        <v>35</v>
      </c>
      <c r="P8" s="67" t="s">
        <v>36</v>
      </c>
      <c r="Q8" s="67" t="s">
        <v>37</v>
      </c>
      <c r="R8" s="67" t="s">
        <v>38</v>
      </c>
      <c r="S8" s="67" t="s">
        <v>39</v>
      </c>
      <c r="T8" s="76" t="s">
        <v>40</v>
      </c>
    </row>
    <row r="9" spans="1:21">
      <c r="A9" s="137"/>
      <c r="B9" s="138" t="s">
        <v>162</v>
      </c>
      <c r="C9" s="180">
        <v>105994615.06106943</v>
      </c>
      <c r="D9" s="180">
        <v>105994615.06106943</v>
      </c>
      <c r="E9" s="180">
        <v>105994622.0002</v>
      </c>
      <c r="F9" s="181"/>
      <c r="G9" s="180">
        <v>99715346</v>
      </c>
      <c r="H9" s="180">
        <v>351</v>
      </c>
      <c r="I9" s="180">
        <v>6278925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2.0000000000000001E-4</v>
      </c>
      <c r="P9" s="180">
        <v>0</v>
      </c>
      <c r="Q9" s="180">
        <v>0</v>
      </c>
      <c r="R9" s="180">
        <v>0</v>
      </c>
      <c r="S9" s="180">
        <v>0</v>
      </c>
      <c r="T9" s="134">
        <f>SUM(G9:K9,N9:S9)</f>
        <v>105994622.0002</v>
      </c>
      <c r="U9" s="212"/>
    </row>
    <row r="10" spans="1:21" ht="25.5">
      <c r="A10" s="137"/>
      <c r="B10" s="141" t="s">
        <v>163</v>
      </c>
      <c r="C10" s="180">
        <v>114970.99980000001</v>
      </c>
      <c r="D10" s="180">
        <v>114970.99980000001</v>
      </c>
      <c r="E10" s="180">
        <v>114970.99980000001</v>
      </c>
      <c r="F10" s="181"/>
      <c r="G10" s="180">
        <v>0</v>
      </c>
      <c r="H10" s="180">
        <v>0</v>
      </c>
      <c r="I10" s="180">
        <v>114971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-2.0000000000000001E-4</v>
      </c>
      <c r="P10" s="180">
        <v>0</v>
      </c>
      <c r="Q10" s="180">
        <v>0</v>
      </c>
      <c r="R10" s="180">
        <v>0</v>
      </c>
      <c r="S10" s="180">
        <v>0</v>
      </c>
      <c r="T10" s="134">
        <f>SUM(G10:K10,N10:S10)</f>
        <v>114970.99980000001</v>
      </c>
      <c r="U10" s="212"/>
    </row>
    <row r="11" spans="1:21" ht="39">
      <c r="A11" s="137"/>
      <c r="B11" s="138" t="s">
        <v>164</v>
      </c>
      <c r="C11" s="180">
        <v>259238390.55695352</v>
      </c>
      <c r="D11" s="180">
        <v>259238390.55695352</v>
      </c>
      <c r="E11" s="182">
        <v>237693355.78999999</v>
      </c>
      <c r="F11" s="189" t="s">
        <v>178</v>
      </c>
      <c r="G11" s="180">
        <v>0</v>
      </c>
      <c r="H11" s="180">
        <v>0</v>
      </c>
      <c r="I11" s="180">
        <v>0</v>
      </c>
      <c r="J11" s="180">
        <v>0</v>
      </c>
      <c r="K11" s="180">
        <v>0</v>
      </c>
      <c r="L11" s="180">
        <v>253328937</v>
      </c>
      <c r="M11" s="180">
        <v>-19918012</v>
      </c>
      <c r="N11" s="180">
        <v>233410925</v>
      </c>
      <c r="O11" s="180">
        <v>2253152</v>
      </c>
      <c r="P11" s="180">
        <v>0</v>
      </c>
      <c r="Q11" s="180">
        <v>0</v>
      </c>
      <c r="R11" s="180">
        <v>0</v>
      </c>
      <c r="S11" s="180">
        <v>2029278.79</v>
      </c>
      <c r="T11" s="134">
        <f t="shared" ref="T11:T17" si="0">SUM(G11:K11,N11:S11)</f>
        <v>237693355.78999999</v>
      </c>
      <c r="U11" s="212"/>
    </row>
    <row r="12" spans="1:21">
      <c r="A12" s="137"/>
      <c r="B12" s="143" t="s">
        <v>165</v>
      </c>
      <c r="C12" s="180">
        <v>5479386.2983851396</v>
      </c>
      <c r="D12" s="180">
        <v>5479386.2983851396</v>
      </c>
      <c r="E12" s="182">
        <v>4857860</v>
      </c>
      <c r="F12" s="181"/>
      <c r="G12" s="180">
        <v>0</v>
      </c>
      <c r="H12" s="180">
        <v>0</v>
      </c>
      <c r="I12" s="180">
        <v>0</v>
      </c>
      <c r="J12" s="180">
        <v>0</v>
      </c>
      <c r="K12" s="180">
        <v>4857860</v>
      </c>
      <c r="L12" s="180">
        <v>0</v>
      </c>
      <c r="M12" s="180">
        <v>0</v>
      </c>
      <c r="N12" s="180">
        <v>0</v>
      </c>
      <c r="O12" s="180">
        <v>0</v>
      </c>
      <c r="P12" s="180">
        <v>0</v>
      </c>
      <c r="Q12" s="180">
        <v>0</v>
      </c>
      <c r="R12" s="180">
        <v>0</v>
      </c>
      <c r="S12" s="180">
        <v>0</v>
      </c>
      <c r="T12" s="134">
        <f t="shared" si="0"/>
        <v>4857860</v>
      </c>
      <c r="U12" s="212"/>
    </row>
    <row r="13" spans="1:21">
      <c r="A13" s="137"/>
      <c r="B13" s="143" t="s">
        <v>182</v>
      </c>
      <c r="C13" s="180">
        <v>54000</v>
      </c>
      <c r="D13" s="180">
        <v>54000</v>
      </c>
      <c r="E13" s="182">
        <v>54000</v>
      </c>
      <c r="F13" s="181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>
        <v>54000</v>
      </c>
      <c r="R13" s="180"/>
      <c r="S13" s="180"/>
      <c r="T13" s="134">
        <f t="shared" si="0"/>
        <v>54000</v>
      </c>
      <c r="U13" s="212"/>
    </row>
    <row r="14" spans="1:21">
      <c r="A14" s="137"/>
      <c r="B14" s="143" t="s">
        <v>166</v>
      </c>
      <c r="C14" s="180">
        <v>36194054.32</v>
      </c>
      <c r="D14" s="180">
        <v>36194054.32</v>
      </c>
      <c r="E14" s="182">
        <v>36194054.32</v>
      </c>
      <c r="F14" s="181"/>
      <c r="G14" s="180">
        <v>0</v>
      </c>
      <c r="H14" s="180">
        <v>0</v>
      </c>
      <c r="I14" s="180">
        <v>0</v>
      </c>
      <c r="J14" s="180">
        <v>0</v>
      </c>
      <c r="K14" s="180">
        <v>0</v>
      </c>
      <c r="L14" s="180">
        <v>0</v>
      </c>
      <c r="M14" s="180">
        <v>0</v>
      </c>
      <c r="N14" s="180">
        <v>0</v>
      </c>
      <c r="O14" s="180">
        <v>0</v>
      </c>
      <c r="P14" s="180">
        <v>0</v>
      </c>
      <c r="Q14" s="180">
        <v>0</v>
      </c>
      <c r="R14" s="180">
        <v>36194054.32</v>
      </c>
      <c r="S14" s="180">
        <v>0</v>
      </c>
      <c r="T14" s="134">
        <f t="shared" si="0"/>
        <v>36194054.32</v>
      </c>
      <c r="U14" s="212"/>
    </row>
    <row r="15" spans="1:21" ht="82.5" customHeight="1">
      <c r="A15" s="137"/>
      <c r="B15" s="143" t="s">
        <v>167</v>
      </c>
      <c r="C15" s="180">
        <v>29214199.128136355</v>
      </c>
      <c r="D15" s="180">
        <v>29214199.128136355</v>
      </c>
      <c r="E15" s="182">
        <v>5533376.9000000004</v>
      </c>
      <c r="F15" s="189" t="s">
        <v>181</v>
      </c>
      <c r="G15" s="180">
        <v>0</v>
      </c>
      <c r="H15" s="180">
        <v>0</v>
      </c>
      <c r="I15" s="180">
        <v>0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5533376.8999999994</v>
      </c>
      <c r="Q15" s="180">
        <v>0</v>
      </c>
      <c r="R15" s="180">
        <v>0</v>
      </c>
      <c r="S15" s="180">
        <v>0</v>
      </c>
      <c r="T15" s="134">
        <f t="shared" si="0"/>
        <v>5533376.8999999994</v>
      </c>
      <c r="U15" s="212"/>
    </row>
    <row r="16" spans="1:21">
      <c r="A16" s="137"/>
      <c r="B16" s="138" t="s">
        <v>39</v>
      </c>
      <c r="C16" s="180">
        <v>52756517.772005014</v>
      </c>
      <c r="D16" s="180">
        <v>52756517.772005014</v>
      </c>
      <c r="E16" s="182">
        <v>39607512.25</v>
      </c>
      <c r="F16" s="181"/>
      <c r="G16" s="180">
        <v>0</v>
      </c>
      <c r="H16" s="180">
        <v>0</v>
      </c>
      <c r="I16" s="180">
        <v>0</v>
      </c>
      <c r="J16" s="180">
        <v>0</v>
      </c>
      <c r="K16" s="180">
        <v>0</v>
      </c>
      <c r="L16" s="180">
        <v>0</v>
      </c>
      <c r="M16" s="180">
        <v>0</v>
      </c>
      <c r="N16" s="180">
        <v>0</v>
      </c>
      <c r="O16" s="180">
        <v>0</v>
      </c>
      <c r="P16" s="180">
        <v>9208829.0299999993</v>
      </c>
      <c r="Q16" s="180">
        <v>0</v>
      </c>
      <c r="R16" s="180">
        <v>19206222.68</v>
      </c>
      <c r="S16" s="180">
        <v>11192460.49</v>
      </c>
      <c r="T16" s="134">
        <f t="shared" si="0"/>
        <v>39607512.200000003</v>
      </c>
      <c r="U16" s="212"/>
    </row>
    <row r="17" spans="1:21">
      <c r="A17" s="137"/>
      <c r="B17" s="138"/>
      <c r="C17" s="139"/>
      <c r="D17" s="139"/>
      <c r="E17" s="142"/>
      <c r="F17" s="140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4">
        <f t="shared" si="0"/>
        <v>0</v>
      </c>
      <c r="U17" s="212"/>
    </row>
    <row r="18" spans="1:21" ht="15.75" thickBot="1">
      <c r="A18" s="62"/>
      <c r="B18" s="106" t="s">
        <v>40</v>
      </c>
      <c r="C18" s="135">
        <f t="shared" ref="C18:T18" si="1">SUM(C9:C17)</f>
        <v>489046134.13634944</v>
      </c>
      <c r="D18" s="135">
        <f t="shared" si="1"/>
        <v>489046134.13634944</v>
      </c>
      <c r="E18" s="135">
        <f t="shared" si="1"/>
        <v>430049752.25999993</v>
      </c>
      <c r="F18" s="135">
        <f t="shared" si="1"/>
        <v>0</v>
      </c>
      <c r="G18" s="135">
        <f t="shared" si="1"/>
        <v>99715346</v>
      </c>
      <c r="H18" s="135">
        <f t="shared" si="1"/>
        <v>351</v>
      </c>
      <c r="I18" s="135">
        <f t="shared" si="1"/>
        <v>6393896</v>
      </c>
      <c r="J18" s="135">
        <f t="shared" si="1"/>
        <v>0</v>
      </c>
      <c r="K18" s="135">
        <f t="shared" si="1"/>
        <v>4857860</v>
      </c>
      <c r="L18" s="135">
        <f t="shared" si="1"/>
        <v>253328937</v>
      </c>
      <c r="M18" s="135">
        <f t="shared" si="1"/>
        <v>-19918012</v>
      </c>
      <c r="N18" s="135">
        <f t="shared" si="1"/>
        <v>233410925</v>
      </c>
      <c r="O18" s="135">
        <f t="shared" si="1"/>
        <v>2253152</v>
      </c>
      <c r="P18" s="135">
        <f t="shared" si="1"/>
        <v>14742205.93</v>
      </c>
      <c r="Q18" s="135">
        <f t="shared" si="1"/>
        <v>54000</v>
      </c>
      <c r="R18" s="135">
        <f t="shared" si="1"/>
        <v>55400277</v>
      </c>
      <c r="S18" s="135">
        <f t="shared" si="1"/>
        <v>13221739.280000001</v>
      </c>
      <c r="T18" s="136">
        <f t="shared" si="1"/>
        <v>430049752.20999992</v>
      </c>
      <c r="U18" s="212"/>
    </row>
    <row r="19" spans="1:21" s="47" customFormat="1">
      <c r="A19" s="56"/>
      <c r="B19" s="63" t="s">
        <v>0</v>
      </c>
      <c r="C19" s="74" t="s">
        <v>1</v>
      </c>
      <c r="D19" s="75" t="s">
        <v>2</v>
      </c>
      <c r="E19" s="63" t="s">
        <v>3</v>
      </c>
      <c r="F19" s="63" t="s">
        <v>4</v>
      </c>
      <c r="G19" s="217" t="s">
        <v>8</v>
      </c>
      <c r="H19" s="217"/>
      <c r="I19" s="217"/>
      <c r="J19" s="217"/>
      <c r="K19" s="217"/>
      <c r="L19" s="217"/>
      <c r="M19" s="217"/>
      <c r="N19" s="217"/>
      <c r="O19" s="217"/>
      <c r="P19" s="218"/>
      <c r="Q19"/>
      <c r="R19"/>
      <c r="S19"/>
      <c r="T19"/>
    </row>
    <row r="20" spans="1:21" s="47" customFormat="1" ht="14.45" customHeight="1">
      <c r="A20" s="216"/>
      <c r="B20" s="224" t="s">
        <v>79</v>
      </c>
      <c r="C20" s="220" t="s">
        <v>78</v>
      </c>
      <c r="D20" s="220" t="s">
        <v>129</v>
      </c>
      <c r="E20" s="220" t="s">
        <v>73</v>
      </c>
      <c r="F20" s="220" t="s">
        <v>77</v>
      </c>
      <c r="G20" s="227" t="s">
        <v>76</v>
      </c>
      <c r="H20" s="227"/>
      <c r="I20" s="227"/>
      <c r="J20" s="227"/>
      <c r="K20" s="227"/>
      <c r="L20" s="227"/>
      <c r="M20" s="227"/>
      <c r="N20" s="227"/>
      <c r="O20" s="227"/>
      <c r="P20" s="228"/>
      <c r="Q20" s="3"/>
      <c r="R20" s="3"/>
      <c r="S20" s="3"/>
      <c r="T20" s="3"/>
    </row>
    <row r="21" spans="1:21" s="47" customFormat="1" ht="14.45" customHeight="1">
      <c r="A21" s="216"/>
      <c r="B21" s="225"/>
      <c r="C21" s="220"/>
      <c r="D21" s="220"/>
      <c r="E21" s="220"/>
      <c r="F21" s="220"/>
      <c r="G21" s="69">
        <v>13</v>
      </c>
      <c r="H21" s="70">
        <v>14</v>
      </c>
      <c r="I21" s="70">
        <v>15</v>
      </c>
      <c r="J21" s="70">
        <v>16</v>
      </c>
      <c r="K21" s="70">
        <v>17</v>
      </c>
      <c r="L21" s="70">
        <v>18</v>
      </c>
      <c r="M21" s="70">
        <v>19</v>
      </c>
      <c r="N21" s="70">
        <v>20</v>
      </c>
      <c r="O21" s="70">
        <v>21</v>
      </c>
      <c r="P21" s="79">
        <v>22</v>
      </c>
      <c r="Q21" s="3"/>
      <c r="R21" s="3"/>
      <c r="S21" s="3"/>
      <c r="T21" s="3"/>
    </row>
    <row r="22" spans="1:21" s="47" customFormat="1" ht="100.15" customHeight="1">
      <c r="A22" s="216"/>
      <c r="B22" s="226"/>
      <c r="C22" s="220"/>
      <c r="D22" s="220"/>
      <c r="E22" s="220"/>
      <c r="F22" s="220"/>
      <c r="G22" s="66" t="s">
        <v>41</v>
      </c>
      <c r="H22" s="67" t="s">
        <v>42</v>
      </c>
      <c r="I22" s="67" t="s">
        <v>43</v>
      </c>
      <c r="J22" s="67" t="s">
        <v>44</v>
      </c>
      <c r="K22" s="67" t="s">
        <v>45</v>
      </c>
      <c r="L22" s="67" t="s">
        <v>46</v>
      </c>
      <c r="M22" s="67" t="s">
        <v>47</v>
      </c>
      <c r="N22" s="67" t="s">
        <v>14</v>
      </c>
      <c r="O22" s="67" t="s">
        <v>48</v>
      </c>
      <c r="P22" s="76" t="s">
        <v>49</v>
      </c>
      <c r="Q22" s="3"/>
      <c r="R22" s="3"/>
      <c r="S22" s="3"/>
      <c r="T22" s="3"/>
    </row>
    <row r="23" spans="1:21" ht="25.5">
      <c r="A23" s="22"/>
      <c r="B23" s="188" t="s">
        <v>168</v>
      </c>
      <c r="C23" s="213">
        <v>284851</v>
      </c>
      <c r="D23" s="213">
        <v>284851</v>
      </c>
      <c r="E23" s="213">
        <v>284851</v>
      </c>
      <c r="F23" s="183"/>
      <c r="G23" s="181">
        <v>284851</v>
      </c>
      <c r="H23" s="181">
        <v>0</v>
      </c>
      <c r="I23" s="181">
        <v>0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0</v>
      </c>
      <c r="P23" s="144">
        <f t="shared" ref="P23:P37" si="2">SUM(G23:O23)</f>
        <v>284851</v>
      </c>
      <c r="Q23" s="211"/>
    </row>
    <row r="24" spans="1:21">
      <c r="A24" s="22"/>
      <c r="B24" s="72" t="s">
        <v>169</v>
      </c>
      <c r="C24" s="184">
        <v>27547587</v>
      </c>
      <c r="D24" s="181">
        <v>27547587</v>
      </c>
      <c r="E24" s="181">
        <v>27547587</v>
      </c>
      <c r="F24" s="181"/>
      <c r="G24" s="181">
        <v>0</v>
      </c>
      <c r="H24" s="181">
        <v>18102457</v>
      </c>
      <c r="I24" s="181">
        <v>3854250</v>
      </c>
      <c r="J24" s="181">
        <v>5478107</v>
      </c>
      <c r="K24" s="181">
        <v>0</v>
      </c>
      <c r="L24" s="181">
        <v>0</v>
      </c>
      <c r="M24" s="181">
        <v>112773</v>
      </c>
      <c r="N24" s="181">
        <v>0</v>
      </c>
      <c r="O24" s="181">
        <v>0</v>
      </c>
      <c r="P24" s="144">
        <f t="shared" si="2"/>
        <v>27547587</v>
      </c>
      <c r="Q24" s="211"/>
    </row>
    <row r="25" spans="1:21">
      <c r="A25" s="22"/>
      <c r="B25" s="72" t="s">
        <v>170</v>
      </c>
      <c r="C25" s="184">
        <v>22172</v>
      </c>
      <c r="D25" s="181">
        <v>22172</v>
      </c>
      <c r="E25" s="181">
        <v>22172</v>
      </c>
      <c r="F25" s="181"/>
      <c r="G25" s="181">
        <v>0</v>
      </c>
      <c r="H25" s="181">
        <v>0</v>
      </c>
      <c r="I25" s="181">
        <v>0</v>
      </c>
      <c r="J25" s="181">
        <v>22000</v>
      </c>
      <c r="K25" s="181">
        <v>0</v>
      </c>
      <c r="L25" s="181">
        <v>0</v>
      </c>
      <c r="M25" s="181">
        <v>172</v>
      </c>
      <c r="N25" s="181">
        <v>0</v>
      </c>
      <c r="O25" s="181">
        <v>0</v>
      </c>
      <c r="P25" s="144">
        <f t="shared" si="2"/>
        <v>22172</v>
      </c>
      <c r="Q25" s="211"/>
    </row>
    <row r="26" spans="1:21">
      <c r="A26" s="22"/>
      <c r="B26" s="23" t="s">
        <v>171</v>
      </c>
      <c r="C26" s="184">
        <v>3310927.8466999996</v>
      </c>
      <c r="D26" s="181">
        <v>3310927.8466999996</v>
      </c>
      <c r="E26" s="181">
        <v>3310927.8466999996</v>
      </c>
      <c r="F26" s="181"/>
      <c r="G26" s="181">
        <v>0</v>
      </c>
      <c r="H26" s="181">
        <v>0</v>
      </c>
      <c r="I26" s="181">
        <v>0</v>
      </c>
      <c r="J26" s="181">
        <v>0</v>
      </c>
      <c r="K26" s="181">
        <v>0</v>
      </c>
      <c r="L26" s="181">
        <v>3310858.8159999996</v>
      </c>
      <c r="M26" s="181">
        <v>69.03070000000298</v>
      </c>
      <c r="N26" s="181">
        <v>0</v>
      </c>
      <c r="O26" s="181">
        <v>0</v>
      </c>
      <c r="P26" s="144">
        <f t="shared" si="2"/>
        <v>3310927.8466999996</v>
      </c>
      <c r="Q26" s="211"/>
    </row>
    <row r="27" spans="1:21">
      <c r="A27" s="22"/>
      <c r="B27" s="23" t="s">
        <v>172</v>
      </c>
      <c r="C27" s="184">
        <v>107632651.1533</v>
      </c>
      <c r="D27" s="181">
        <v>107632651.1533</v>
      </c>
      <c r="E27" s="181">
        <v>107632651.1533</v>
      </c>
      <c r="F27" s="181"/>
      <c r="G27" s="181">
        <v>0</v>
      </c>
      <c r="H27" s="181">
        <v>0</v>
      </c>
      <c r="I27" s="181">
        <v>0</v>
      </c>
      <c r="J27" s="181">
        <v>0</v>
      </c>
      <c r="K27" s="181">
        <v>0</v>
      </c>
      <c r="L27" s="181">
        <v>0</v>
      </c>
      <c r="M27" s="181">
        <v>7883759.9693</v>
      </c>
      <c r="N27" s="181">
        <v>0</v>
      </c>
      <c r="O27" s="181">
        <v>99748891.184</v>
      </c>
      <c r="P27" s="144">
        <f t="shared" si="2"/>
        <v>107632651.1533</v>
      </c>
      <c r="Q27" s="211"/>
    </row>
    <row r="28" spans="1:21" ht="26.25">
      <c r="A28" s="22"/>
      <c r="B28" s="23" t="s">
        <v>173</v>
      </c>
      <c r="C28" s="184">
        <v>0</v>
      </c>
      <c r="D28" s="181">
        <v>0</v>
      </c>
      <c r="E28" s="181">
        <v>0</v>
      </c>
      <c r="F28" s="181"/>
      <c r="G28" s="181">
        <v>0</v>
      </c>
      <c r="H28" s="181">
        <v>0</v>
      </c>
      <c r="I28" s="181">
        <v>0</v>
      </c>
      <c r="J28" s="181">
        <v>0</v>
      </c>
      <c r="K28" s="181">
        <v>0</v>
      </c>
      <c r="L28" s="181">
        <v>0</v>
      </c>
      <c r="M28" s="181">
        <v>0</v>
      </c>
      <c r="N28" s="181">
        <v>0</v>
      </c>
      <c r="O28" s="181">
        <v>0</v>
      </c>
      <c r="P28" s="144">
        <f t="shared" si="2"/>
        <v>0</v>
      </c>
      <c r="Q28" s="211"/>
    </row>
    <row r="29" spans="1:21" ht="26.25">
      <c r="A29" s="22"/>
      <c r="B29" s="23" t="s">
        <v>174</v>
      </c>
      <c r="C29" s="184">
        <v>3257127.3185021859</v>
      </c>
      <c r="D29" s="181">
        <v>3257127.3185021859</v>
      </c>
      <c r="E29" s="181">
        <v>1469082</v>
      </c>
      <c r="F29" s="181"/>
      <c r="G29" s="181">
        <v>0</v>
      </c>
      <c r="H29" s="181">
        <v>0</v>
      </c>
      <c r="I29" s="181">
        <v>0</v>
      </c>
      <c r="J29" s="181">
        <v>0</v>
      </c>
      <c r="K29" s="181">
        <v>0</v>
      </c>
      <c r="L29" s="181">
        <v>0</v>
      </c>
      <c r="M29" s="181">
        <v>0</v>
      </c>
      <c r="N29" s="181">
        <v>1469082</v>
      </c>
      <c r="O29" s="181">
        <v>0</v>
      </c>
      <c r="P29" s="144">
        <f t="shared" si="2"/>
        <v>1469082</v>
      </c>
      <c r="Q29" s="211"/>
    </row>
    <row r="30" spans="1:21" ht="78" customHeight="1">
      <c r="A30" s="22"/>
      <c r="B30" s="23" t="s">
        <v>14</v>
      </c>
      <c r="C30" s="184">
        <v>22026247.248690281</v>
      </c>
      <c r="D30" s="181">
        <v>22026247.248690281</v>
      </c>
      <c r="E30" s="181">
        <v>22446833.699999999</v>
      </c>
      <c r="F30" s="190"/>
      <c r="G30" s="181">
        <v>0</v>
      </c>
      <c r="H30" s="181">
        <v>0</v>
      </c>
      <c r="I30" s="181">
        <v>0</v>
      </c>
      <c r="J30" s="181">
        <v>0</v>
      </c>
      <c r="K30" s="181">
        <v>0</v>
      </c>
      <c r="L30" s="181">
        <v>0</v>
      </c>
      <c r="M30" s="181">
        <v>1060413</v>
      </c>
      <c r="N30" s="181">
        <v>21386420.699999999</v>
      </c>
      <c r="O30" s="181">
        <v>0</v>
      </c>
      <c r="P30" s="144">
        <f t="shared" si="2"/>
        <v>22446833.699999999</v>
      </c>
      <c r="Q30" s="211"/>
    </row>
    <row r="31" spans="1:21">
      <c r="A31" s="22"/>
      <c r="B31" s="23"/>
      <c r="C31" s="184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44">
        <f t="shared" si="2"/>
        <v>0</v>
      </c>
      <c r="Q31" s="211"/>
    </row>
    <row r="32" spans="1:21">
      <c r="A32" s="22"/>
      <c r="B32" s="23"/>
      <c r="C32" s="145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4">
        <f t="shared" si="2"/>
        <v>0</v>
      </c>
      <c r="Q32" s="211"/>
    </row>
    <row r="33" spans="1:20">
      <c r="A33" s="22"/>
      <c r="B33" s="23"/>
      <c r="C33" s="145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4">
        <f t="shared" si="2"/>
        <v>0</v>
      </c>
      <c r="Q33" s="211"/>
    </row>
    <row r="34" spans="1:20">
      <c r="A34" s="22"/>
      <c r="B34" s="23"/>
      <c r="C34" s="145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4">
        <f t="shared" si="2"/>
        <v>0</v>
      </c>
      <c r="Q34" s="211"/>
    </row>
    <row r="35" spans="1:20">
      <c r="A35" s="22"/>
      <c r="B35" s="23"/>
      <c r="C35" s="145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4">
        <f t="shared" si="2"/>
        <v>0</v>
      </c>
      <c r="Q35" s="211"/>
    </row>
    <row r="36" spans="1:20">
      <c r="A36" s="22"/>
      <c r="B36" s="23"/>
      <c r="C36" s="145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4">
        <f t="shared" si="2"/>
        <v>0</v>
      </c>
      <c r="Q36" s="211"/>
    </row>
    <row r="37" spans="1:20">
      <c r="A37" s="22"/>
      <c r="B37" s="23"/>
      <c r="C37" s="145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4">
        <f t="shared" si="2"/>
        <v>0</v>
      </c>
      <c r="Q37" s="211"/>
    </row>
    <row r="38" spans="1:20" ht="15.75" thickBot="1">
      <c r="A38" s="62"/>
      <c r="B38" s="107" t="s">
        <v>49</v>
      </c>
      <c r="C38" s="135">
        <f t="shared" ref="C38:P38" si="3">SUM(C23:C37)</f>
        <v>164081563.56719247</v>
      </c>
      <c r="D38" s="135">
        <f t="shared" si="3"/>
        <v>164081563.56719247</v>
      </c>
      <c r="E38" s="135">
        <f t="shared" si="3"/>
        <v>162714104.69999999</v>
      </c>
      <c r="F38" s="135">
        <f t="shared" si="3"/>
        <v>0</v>
      </c>
      <c r="G38" s="135">
        <f t="shared" si="3"/>
        <v>284851</v>
      </c>
      <c r="H38" s="135">
        <f t="shared" si="3"/>
        <v>18102457</v>
      </c>
      <c r="I38" s="135">
        <f t="shared" si="3"/>
        <v>3854250</v>
      </c>
      <c r="J38" s="135">
        <f t="shared" si="3"/>
        <v>5500107</v>
      </c>
      <c r="K38" s="135">
        <f t="shared" si="3"/>
        <v>0</v>
      </c>
      <c r="L38" s="135">
        <f t="shared" si="3"/>
        <v>3310858.8159999996</v>
      </c>
      <c r="M38" s="135">
        <f t="shared" si="3"/>
        <v>9057187</v>
      </c>
      <c r="N38" s="135">
        <f t="shared" si="3"/>
        <v>22855502.699999999</v>
      </c>
      <c r="O38" s="135">
        <f t="shared" si="3"/>
        <v>99748891.184</v>
      </c>
      <c r="P38" s="136">
        <f t="shared" si="3"/>
        <v>162714104.69999999</v>
      </c>
      <c r="Q38" s="211"/>
    </row>
    <row r="39" spans="1:20" s="47" customFormat="1">
      <c r="A39" s="56"/>
      <c r="B39" s="63" t="s">
        <v>0</v>
      </c>
      <c r="C39" s="74" t="s">
        <v>1</v>
      </c>
      <c r="D39" s="75" t="s">
        <v>2</v>
      </c>
      <c r="E39" s="63" t="s">
        <v>3</v>
      </c>
      <c r="F39" s="63" t="s">
        <v>4</v>
      </c>
      <c r="G39" s="217" t="s">
        <v>8</v>
      </c>
      <c r="H39" s="217"/>
      <c r="I39" s="217"/>
      <c r="J39" s="217"/>
      <c r="K39" s="217"/>
      <c r="L39" s="217"/>
      <c r="M39" s="217"/>
      <c r="N39" s="218"/>
      <c r="O39"/>
      <c r="P39"/>
      <c r="Q39"/>
      <c r="R39"/>
      <c r="S39"/>
      <c r="T39"/>
    </row>
    <row r="40" spans="1:20" s="47" customFormat="1" ht="40.15" customHeight="1">
      <c r="A40" s="216"/>
      <c r="B40" s="224" t="s">
        <v>140</v>
      </c>
      <c r="C40" s="220" t="s">
        <v>78</v>
      </c>
      <c r="D40" s="220" t="s">
        <v>129</v>
      </c>
      <c r="E40" s="220" t="s">
        <v>73</v>
      </c>
      <c r="F40" s="220" t="s">
        <v>77</v>
      </c>
      <c r="G40" s="229" t="s">
        <v>76</v>
      </c>
      <c r="H40" s="230"/>
      <c r="I40" s="230"/>
      <c r="J40" s="230"/>
      <c r="K40" s="230"/>
      <c r="L40" s="230"/>
      <c r="M40" s="230"/>
      <c r="N40" s="231"/>
      <c r="O40"/>
      <c r="P40"/>
      <c r="Q40"/>
      <c r="R40"/>
      <c r="S40"/>
      <c r="T40"/>
    </row>
    <row r="41" spans="1:20" s="47" customFormat="1" ht="13.9" customHeight="1">
      <c r="A41" s="216"/>
      <c r="B41" s="225"/>
      <c r="C41" s="220"/>
      <c r="D41" s="220"/>
      <c r="E41" s="220"/>
      <c r="F41" s="220"/>
      <c r="G41" s="21">
        <v>23</v>
      </c>
      <c r="H41" s="21">
        <v>24</v>
      </c>
      <c r="I41" s="21">
        <v>25</v>
      </c>
      <c r="J41" s="21">
        <v>26</v>
      </c>
      <c r="K41" s="21">
        <v>27</v>
      </c>
      <c r="L41" s="21">
        <v>28</v>
      </c>
      <c r="M41" s="21">
        <v>29</v>
      </c>
      <c r="N41" s="78">
        <v>30</v>
      </c>
      <c r="O41" s="3"/>
      <c r="P41" s="71"/>
      <c r="Q41" s="71"/>
      <c r="R41" s="71"/>
      <c r="S41" s="3"/>
      <c r="T41" s="3"/>
    </row>
    <row r="42" spans="1:20" s="47" customFormat="1" ht="102" customHeight="1">
      <c r="A42" s="216"/>
      <c r="B42" s="226"/>
      <c r="C42" s="220"/>
      <c r="D42" s="220"/>
      <c r="E42" s="220"/>
      <c r="F42" s="220"/>
      <c r="G42" s="67" t="s">
        <v>50</v>
      </c>
      <c r="H42" s="67" t="s">
        <v>51</v>
      </c>
      <c r="I42" s="67" t="s">
        <v>52</v>
      </c>
      <c r="J42" s="67" t="s">
        <v>53</v>
      </c>
      <c r="K42" s="67" t="s">
        <v>54</v>
      </c>
      <c r="L42" s="67" t="s">
        <v>55</v>
      </c>
      <c r="M42" s="67" t="s">
        <v>9</v>
      </c>
      <c r="N42" s="76" t="s">
        <v>56</v>
      </c>
      <c r="O42" s="3"/>
      <c r="P42" s="71"/>
      <c r="Q42" s="71"/>
      <c r="R42" s="71"/>
      <c r="S42" s="3"/>
      <c r="T42" s="3"/>
    </row>
    <row r="43" spans="1:20">
      <c r="A43" s="22"/>
      <c r="B43" s="73" t="s">
        <v>176</v>
      </c>
      <c r="C43" s="183">
        <v>209008277</v>
      </c>
      <c r="D43" s="183">
        <v>209008277</v>
      </c>
      <c r="E43" s="183">
        <v>209008277</v>
      </c>
      <c r="F43" s="183"/>
      <c r="G43" s="181">
        <v>209008277</v>
      </c>
      <c r="H43" s="181">
        <v>0</v>
      </c>
      <c r="I43" s="181">
        <v>0</v>
      </c>
      <c r="J43" s="181">
        <v>0</v>
      </c>
      <c r="K43" s="181">
        <v>0</v>
      </c>
      <c r="L43" s="181">
        <v>0</v>
      </c>
      <c r="M43" s="181">
        <v>0</v>
      </c>
      <c r="N43" s="144">
        <f t="shared" ref="N43:N49" si="4">SUM(G43:M43)</f>
        <v>209008277</v>
      </c>
      <c r="O43" s="211"/>
      <c r="P43" s="45"/>
      <c r="Q43" s="45"/>
      <c r="R43" s="45"/>
    </row>
    <row r="44" spans="1:20">
      <c r="A44" s="22"/>
      <c r="B44" s="73" t="s">
        <v>177</v>
      </c>
      <c r="C44" s="185">
        <v>11836127</v>
      </c>
      <c r="D44" s="186">
        <v>11836127</v>
      </c>
      <c r="E44" s="186">
        <v>11836127</v>
      </c>
      <c r="F44" s="186"/>
      <c r="G44" s="181">
        <v>0</v>
      </c>
      <c r="H44" s="181">
        <v>0</v>
      </c>
      <c r="I44" s="181">
        <v>0</v>
      </c>
      <c r="J44" s="181">
        <v>0</v>
      </c>
      <c r="K44" s="181">
        <v>0</v>
      </c>
      <c r="L44" s="181">
        <v>0</v>
      </c>
      <c r="M44" s="181">
        <v>11836127</v>
      </c>
      <c r="N44" s="144">
        <f t="shared" si="4"/>
        <v>11836127</v>
      </c>
      <c r="O44" s="211"/>
    </row>
    <row r="45" spans="1:20" ht="56.25" customHeight="1">
      <c r="A45" s="22"/>
      <c r="B45" s="73" t="s">
        <v>175</v>
      </c>
      <c r="C45" s="185">
        <v>62509000</v>
      </c>
      <c r="D45" s="186">
        <v>62509000</v>
      </c>
      <c r="E45" s="186">
        <v>62509000</v>
      </c>
      <c r="F45" s="187"/>
      <c r="G45" s="181">
        <v>0</v>
      </c>
      <c r="H45" s="181">
        <v>62509000</v>
      </c>
      <c r="I45" s="181">
        <v>0</v>
      </c>
      <c r="J45" s="181">
        <v>0</v>
      </c>
      <c r="K45" s="181">
        <v>0</v>
      </c>
      <c r="L45" s="181">
        <v>0</v>
      </c>
      <c r="M45" s="181">
        <v>0</v>
      </c>
      <c r="N45" s="144">
        <f t="shared" si="4"/>
        <v>62509000</v>
      </c>
      <c r="O45" s="211"/>
    </row>
    <row r="46" spans="1:20">
      <c r="A46" s="22"/>
      <c r="B46" s="5" t="s">
        <v>55</v>
      </c>
      <c r="C46" s="184">
        <f>42875233.473766-1264067</f>
        <v>41611166.473765999</v>
      </c>
      <c r="D46" s="181">
        <f>42875233.473766-1264067</f>
        <v>41611166.473765999</v>
      </c>
      <c r="E46" s="181">
        <v>-16017756.840000033</v>
      </c>
      <c r="F46" s="181"/>
      <c r="G46" s="181">
        <v>0</v>
      </c>
      <c r="H46" s="181">
        <v>0</v>
      </c>
      <c r="I46" s="181">
        <v>0</v>
      </c>
      <c r="J46" s="181">
        <v>0</v>
      </c>
      <c r="K46" s="181">
        <v>0</v>
      </c>
      <c r="L46" s="181">
        <v>-16017756.840000033</v>
      </c>
      <c r="M46" s="181">
        <v>0</v>
      </c>
      <c r="N46" s="144">
        <f t="shared" si="4"/>
        <v>-16017756.840000033</v>
      </c>
      <c r="O46" s="211"/>
    </row>
    <row r="47" spans="1:20">
      <c r="A47" s="22"/>
      <c r="B47" s="5"/>
      <c r="C47" s="184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44">
        <f t="shared" si="4"/>
        <v>0</v>
      </c>
      <c r="O47" s="211"/>
    </row>
    <row r="48" spans="1:20">
      <c r="A48" s="22"/>
      <c r="B48" s="5"/>
      <c r="C48" s="184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44">
        <f t="shared" si="4"/>
        <v>0</v>
      </c>
      <c r="O48" s="211"/>
    </row>
    <row r="49" spans="1:20">
      <c r="A49" s="22"/>
      <c r="B49" s="5"/>
      <c r="C49" s="145"/>
      <c r="D49" s="140"/>
      <c r="E49" s="140"/>
      <c r="F49" s="140"/>
      <c r="G49" s="140"/>
      <c r="H49" s="140"/>
      <c r="I49" s="140"/>
      <c r="J49" s="140"/>
      <c r="K49" s="146"/>
      <c r="L49" s="140"/>
      <c r="M49" s="140"/>
      <c r="N49" s="144">
        <f t="shared" si="4"/>
        <v>0</v>
      </c>
      <c r="O49" s="211"/>
    </row>
    <row r="50" spans="1:20" ht="15.75" thickBot="1">
      <c r="A50" s="62"/>
      <c r="B50" s="107" t="s">
        <v>74</v>
      </c>
      <c r="C50" s="135">
        <f t="shared" ref="C50:N50" si="5">SUM(C43:C49)</f>
        <v>324964570.47376597</v>
      </c>
      <c r="D50" s="135">
        <f t="shared" si="5"/>
        <v>324964570.47376597</v>
      </c>
      <c r="E50" s="135">
        <f t="shared" si="5"/>
        <v>267335647.15999997</v>
      </c>
      <c r="F50" s="135">
        <f t="shared" si="5"/>
        <v>0</v>
      </c>
      <c r="G50" s="135">
        <f t="shared" si="5"/>
        <v>209008277</v>
      </c>
      <c r="H50" s="135">
        <f t="shared" si="5"/>
        <v>62509000</v>
      </c>
      <c r="I50" s="135">
        <f t="shared" si="5"/>
        <v>0</v>
      </c>
      <c r="J50" s="135">
        <f t="shared" si="5"/>
        <v>0</v>
      </c>
      <c r="K50" s="135">
        <f t="shared" si="5"/>
        <v>0</v>
      </c>
      <c r="L50" s="135">
        <f t="shared" si="5"/>
        <v>-16017756.840000033</v>
      </c>
      <c r="M50" s="135">
        <f t="shared" si="5"/>
        <v>11836127</v>
      </c>
      <c r="N50" s="136">
        <f t="shared" si="5"/>
        <v>267335647.15999997</v>
      </c>
      <c r="O50" s="211"/>
    </row>
    <row r="51" spans="1:20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</row>
    <row r="53" spans="1:20" s="4" customFormat="1">
      <c r="A53" s="11"/>
      <c r="B53" s="11"/>
      <c r="C53" s="214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s="4" customForma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s="4" customForma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</row>
    <row r="57" spans="1:20">
      <c r="C57" s="211"/>
    </row>
    <row r="58" spans="1:20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</row>
    <row r="60" spans="1:20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P60" s="46"/>
    </row>
  </sheetData>
  <mergeCells count="24">
    <mergeCell ref="G20:P20"/>
    <mergeCell ref="G39:N39"/>
    <mergeCell ref="B40:B42"/>
    <mergeCell ref="C40:C42"/>
    <mergeCell ref="D40:D42"/>
    <mergeCell ref="E40:E42"/>
    <mergeCell ref="F40:F42"/>
    <mergeCell ref="G40:N40"/>
    <mergeCell ref="A6:A8"/>
    <mergeCell ref="A20:A22"/>
    <mergeCell ref="A40:A42"/>
    <mergeCell ref="G19:P19"/>
    <mergeCell ref="G5:T5"/>
    <mergeCell ref="B6:B8"/>
    <mergeCell ref="C6:C8"/>
    <mergeCell ref="D6:D8"/>
    <mergeCell ref="E6:E8"/>
    <mergeCell ref="F6:F8"/>
    <mergeCell ref="G6:T6"/>
    <mergeCell ref="B20:B22"/>
    <mergeCell ref="C20:C22"/>
    <mergeCell ref="D20:D22"/>
    <mergeCell ref="E20:E22"/>
    <mergeCell ref="F20:F22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</sheetPr>
  <dimension ref="A1:H13"/>
  <sheetViews>
    <sheetView workbookViewId="0">
      <pane xSplit="1" ySplit="6" topLeftCell="B7" activePane="bottomRight" state="frozen"/>
      <selection activeCell="B3" sqref="B3"/>
      <selection pane="topRight" activeCell="B3" sqref="B3"/>
      <selection pane="bottomLeft" activeCell="B3" sqref="B3"/>
      <selection pane="bottomRight" activeCell="C16" sqref="C16"/>
    </sheetView>
  </sheetViews>
  <sheetFormatPr defaultRowHeight="15"/>
  <cols>
    <col min="1" max="1" width="10.5703125" style="47" bestFit="1" customWidth="1"/>
    <col min="2" max="2" width="39" style="3" customWidth="1"/>
    <col min="3" max="3" width="31.28515625" style="3" bestFit="1" customWidth="1"/>
    <col min="4" max="5" width="14.5703125" style="3" bestFit="1" customWidth="1"/>
    <col min="6" max="6" width="21.7109375" style="3" customWidth="1"/>
    <col min="7" max="7" width="12" style="3" bestFit="1" customWidth="1"/>
    <col min="8" max="8" width="8" style="3" customWidth="1"/>
  </cols>
  <sheetData>
    <row r="1" spans="1:8" ht="15.75">
      <c r="A1" s="7" t="s">
        <v>57</v>
      </c>
      <c r="B1" s="194" t="s">
        <v>179</v>
      </c>
    </row>
    <row r="2" spans="1:8" ht="15.75">
      <c r="A2" s="10" t="s">
        <v>58</v>
      </c>
      <c r="B2" s="195">
        <f>Info!C1</f>
        <v>44926</v>
      </c>
      <c r="C2" s="10"/>
      <c r="D2" s="10"/>
      <c r="E2" s="10"/>
      <c r="F2" s="10"/>
      <c r="G2" s="10"/>
      <c r="H2" s="10"/>
    </row>
    <row r="3" spans="1:8" ht="15.75">
      <c r="A3" s="10"/>
      <c r="B3" s="10"/>
      <c r="C3" s="10"/>
      <c r="D3" s="10"/>
      <c r="E3" s="10"/>
      <c r="F3" s="10"/>
      <c r="G3" s="10"/>
      <c r="H3" s="10"/>
    </row>
    <row r="4" spans="1:8" ht="15.75" thickBot="1">
      <c r="A4" s="130" t="s">
        <v>148</v>
      </c>
      <c r="B4" s="16" t="s">
        <v>93</v>
      </c>
    </row>
    <row r="5" spans="1:8" ht="14.45" customHeight="1">
      <c r="A5" s="237"/>
      <c r="B5" s="232" t="s">
        <v>92</v>
      </c>
      <c r="C5" s="234" t="s">
        <v>125</v>
      </c>
      <c r="D5" s="232" t="s">
        <v>91</v>
      </c>
      <c r="E5" s="232"/>
      <c r="F5" s="232"/>
      <c r="G5" s="232"/>
      <c r="H5" s="235" t="s">
        <v>90</v>
      </c>
    </row>
    <row r="6" spans="1:8" ht="38.25">
      <c r="A6" s="238"/>
      <c r="B6" s="233"/>
      <c r="C6" s="224"/>
      <c r="D6" s="14" t="s">
        <v>89</v>
      </c>
      <c r="E6" s="14" t="s">
        <v>88</v>
      </c>
      <c r="F6" s="14" t="s">
        <v>87</v>
      </c>
      <c r="G6" s="14" t="s">
        <v>86</v>
      </c>
      <c r="H6" s="236"/>
    </row>
    <row r="7" spans="1:8" ht="15.75">
      <c r="A7" s="80">
        <v>1</v>
      </c>
      <c r="B7" s="48" t="s">
        <v>75</v>
      </c>
      <c r="C7" s="41" t="s">
        <v>85</v>
      </c>
      <c r="D7" s="5"/>
      <c r="E7" s="5"/>
      <c r="F7" s="5"/>
      <c r="G7" s="41" t="s">
        <v>82</v>
      </c>
      <c r="H7" s="40"/>
    </row>
    <row r="8" spans="1:8" ht="15.75">
      <c r="A8" s="81">
        <v>2</v>
      </c>
      <c r="B8" s="48" t="s">
        <v>75</v>
      </c>
      <c r="C8" s="41" t="s">
        <v>84</v>
      </c>
      <c r="D8" s="5"/>
      <c r="E8" s="5"/>
      <c r="F8" s="41" t="s">
        <v>82</v>
      </c>
      <c r="G8" s="5"/>
      <c r="H8" s="40"/>
    </row>
    <row r="9" spans="1:8" ht="15.75">
      <c r="A9" s="80">
        <v>3</v>
      </c>
      <c r="B9" s="48" t="s">
        <v>75</v>
      </c>
      <c r="C9" s="41" t="s">
        <v>83</v>
      </c>
      <c r="D9" s="5"/>
      <c r="E9" s="5"/>
      <c r="F9" s="5"/>
      <c r="G9" s="41" t="s">
        <v>82</v>
      </c>
      <c r="H9" s="40"/>
    </row>
    <row r="10" spans="1:8" ht="15.75">
      <c r="A10" s="81"/>
      <c r="B10" s="48"/>
      <c r="C10" s="41"/>
      <c r="D10" s="5"/>
      <c r="E10" s="5"/>
      <c r="F10" s="5"/>
      <c r="G10" s="5"/>
      <c r="H10" s="40"/>
    </row>
    <row r="11" spans="1:8" ht="15.75">
      <c r="A11" s="80"/>
      <c r="B11" s="48"/>
      <c r="C11" s="41"/>
      <c r="D11" s="5"/>
      <c r="E11" s="5"/>
      <c r="F11" s="5"/>
      <c r="G11" s="5"/>
      <c r="H11" s="40"/>
    </row>
    <row r="12" spans="1:8" ht="16.5" thickBot="1">
      <c r="A12" s="82"/>
      <c r="B12" s="77"/>
      <c r="C12" s="83"/>
      <c r="D12" s="59"/>
      <c r="E12" s="59"/>
      <c r="F12" s="59"/>
      <c r="G12" s="59"/>
      <c r="H12" s="84"/>
    </row>
    <row r="13" spans="1:8" ht="15.75">
      <c r="A13" s="7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 tint="-0.249977111117893"/>
  </sheetPr>
  <dimension ref="A1:L12"/>
  <sheetViews>
    <sheetView zoomScaleNormal="100" workbookViewId="0">
      <selection activeCell="C6" sqref="C6"/>
    </sheetView>
  </sheetViews>
  <sheetFormatPr defaultColWidth="9.140625" defaultRowHeight="12.75"/>
  <cols>
    <col min="1" max="1" width="10.5703125" style="3" bestFit="1" customWidth="1"/>
    <col min="2" max="2" width="70.140625" style="3" customWidth="1"/>
    <col min="3" max="5" width="10.7109375" style="3" customWidth="1"/>
    <col min="6" max="16384" width="9.140625" style="3"/>
  </cols>
  <sheetData>
    <row r="1" spans="1:12">
      <c r="A1" s="128" t="s">
        <v>57</v>
      </c>
      <c r="B1" s="196" t="s">
        <v>179</v>
      </c>
    </row>
    <row r="2" spans="1:12" ht="15">
      <c r="A2" s="128" t="s">
        <v>58</v>
      </c>
      <c r="B2" s="197">
        <f>Info!C1</f>
        <v>44926</v>
      </c>
    </row>
    <row r="3" spans="1:12">
      <c r="A3" s="71"/>
      <c r="B3" s="128"/>
    </row>
    <row r="4" spans="1:12" ht="13.5" thickBot="1">
      <c r="A4" s="129" t="s">
        <v>149</v>
      </c>
      <c r="B4" s="49" t="s">
        <v>134</v>
      </c>
      <c r="C4" s="28"/>
      <c r="D4" s="8"/>
      <c r="E4" s="8"/>
      <c r="F4" s="8"/>
      <c r="G4" s="8"/>
      <c r="H4" s="8"/>
      <c r="I4" s="8"/>
      <c r="J4" s="8"/>
      <c r="K4" s="8"/>
      <c r="L4" s="8"/>
    </row>
    <row r="5" spans="1:12">
      <c r="A5" s="127"/>
      <c r="B5" s="61"/>
      <c r="C5" s="64" t="s">
        <v>5</v>
      </c>
      <c r="D5" s="64" t="s">
        <v>6</v>
      </c>
      <c r="E5" s="65" t="s">
        <v>7</v>
      </c>
      <c r="F5" s="8"/>
    </row>
    <row r="6" spans="1:12">
      <c r="A6" s="22">
        <v>1</v>
      </c>
      <c r="B6" s="5" t="s">
        <v>13</v>
      </c>
      <c r="C6" s="201">
        <v>413238</v>
      </c>
      <c r="D6" s="201">
        <v>1751</v>
      </c>
      <c r="E6" s="202">
        <v>51349</v>
      </c>
      <c r="F6" s="8"/>
    </row>
    <row r="7" spans="1:12">
      <c r="A7" s="22">
        <v>2</v>
      </c>
      <c r="B7" s="27" t="s">
        <v>116</v>
      </c>
      <c r="C7" s="201">
        <v>413238</v>
      </c>
      <c r="D7" s="201">
        <v>0</v>
      </c>
      <c r="E7" s="202">
        <v>39178</v>
      </c>
      <c r="F7" s="8"/>
    </row>
    <row r="8" spans="1:12">
      <c r="A8" s="22">
        <v>3</v>
      </c>
      <c r="B8" s="5" t="s">
        <v>130</v>
      </c>
      <c r="C8" s="201">
        <v>2</v>
      </c>
      <c r="D8" s="201">
        <v>0</v>
      </c>
      <c r="E8" s="202">
        <v>1</v>
      </c>
    </row>
    <row r="9" spans="1:12" ht="13.5" thickBot="1">
      <c r="A9" s="62">
        <v>4</v>
      </c>
      <c r="B9" s="59" t="s">
        <v>110</v>
      </c>
      <c r="C9" s="203">
        <v>413238</v>
      </c>
      <c r="D9" s="203">
        <v>1751</v>
      </c>
      <c r="E9" s="204">
        <v>51349</v>
      </c>
    </row>
    <row r="12" spans="1:12">
      <c r="B12" s="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2" tint="-0.249977111117893"/>
  </sheetPr>
  <dimension ref="A1:H14"/>
  <sheetViews>
    <sheetView zoomScaleNormal="100" workbookViewId="0">
      <selection activeCell="D10" sqref="D10:E10"/>
    </sheetView>
  </sheetViews>
  <sheetFormatPr defaultColWidth="9.140625" defaultRowHeight="12.75"/>
  <cols>
    <col min="1" max="1" width="10.5703125" style="3" bestFit="1" customWidth="1"/>
    <col min="2" max="2" width="52.5703125" style="3" customWidth="1"/>
    <col min="3" max="3" width="13.28515625" style="3" customWidth="1"/>
    <col min="4" max="4" width="12.42578125" style="3" bestFit="1" customWidth="1"/>
    <col min="5" max="5" width="11.28515625" style="3" bestFit="1" customWidth="1"/>
    <col min="6" max="6" width="22.85546875" style="3" bestFit="1" customWidth="1"/>
    <col min="7" max="7" width="27.5703125" style="3" customWidth="1"/>
    <col min="8" max="16384" width="9.140625" style="3"/>
  </cols>
  <sheetData>
    <row r="1" spans="1:8">
      <c r="A1" s="3" t="s">
        <v>57</v>
      </c>
      <c r="B1" s="194" t="s">
        <v>179</v>
      </c>
    </row>
    <row r="2" spans="1:8">
      <c r="A2" s="8" t="s">
        <v>58</v>
      </c>
      <c r="B2" s="200">
        <f>Info!C1</f>
        <v>44926</v>
      </c>
      <c r="C2" s="8"/>
      <c r="D2" s="8"/>
      <c r="E2" s="8"/>
      <c r="F2" s="8"/>
      <c r="G2" s="8"/>
      <c r="H2" s="8"/>
    </row>
    <row r="3" spans="1:8">
      <c r="A3" s="8"/>
      <c r="B3" s="8"/>
      <c r="C3" s="8"/>
      <c r="D3" s="8"/>
      <c r="E3" s="8"/>
      <c r="F3" s="8"/>
      <c r="G3" s="8"/>
      <c r="H3" s="8"/>
    </row>
    <row r="4" spans="1:8" ht="13.5" thickBot="1">
      <c r="A4" s="129" t="s">
        <v>150</v>
      </c>
      <c r="B4" s="50" t="s">
        <v>117</v>
      </c>
      <c r="F4" s="8"/>
      <c r="G4" s="8"/>
      <c r="H4" s="8"/>
    </row>
    <row r="5" spans="1:8">
      <c r="A5" s="85"/>
      <c r="B5" s="61"/>
      <c r="C5" s="61" t="s">
        <v>0</v>
      </c>
      <c r="D5" s="61" t="s">
        <v>1</v>
      </c>
      <c r="E5" s="61" t="s">
        <v>2</v>
      </c>
      <c r="F5" s="61" t="s">
        <v>3</v>
      </c>
      <c r="G5" s="26" t="s">
        <v>4</v>
      </c>
      <c r="H5" s="8"/>
    </row>
    <row r="6" spans="1:8" s="11" customFormat="1" ht="76.5">
      <c r="A6" s="108"/>
      <c r="B6" s="23"/>
      <c r="C6" s="98" t="s">
        <v>5</v>
      </c>
      <c r="D6" s="98" t="s">
        <v>6</v>
      </c>
      <c r="E6" s="98" t="s">
        <v>7</v>
      </c>
      <c r="F6" s="70" t="s">
        <v>126</v>
      </c>
      <c r="G6" s="110" t="s">
        <v>127</v>
      </c>
      <c r="H6" s="109"/>
    </row>
    <row r="7" spans="1:8">
      <c r="A7" s="86">
        <v>1</v>
      </c>
      <c r="B7" s="5" t="s">
        <v>59</v>
      </c>
      <c r="C7" s="192">
        <v>33110777.079999994</v>
      </c>
      <c r="D7" s="192">
        <v>80055874.400000006</v>
      </c>
      <c r="E7" s="192">
        <v>63447806.270000003</v>
      </c>
      <c r="F7" s="239"/>
      <c r="G7" s="240"/>
      <c r="H7" s="8"/>
    </row>
    <row r="8" spans="1:8">
      <c r="A8" s="86">
        <v>2</v>
      </c>
      <c r="B8" s="51" t="s">
        <v>15</v>
      </c>
      <c r="C8" s="192">
        <v>-39727243.479999997</v>
      </c>
      <c r="D8" s="192">
        <v>34549299.890000008</v>
      </c>
      <c r="E8" s="192">
        <v>35353452.639999993</v>
      </c>
      <c r="F8" s="241"/>
      <c r="G8" s="242"/>
    </row>
    <row r="9" spans="1:8">
      <c r="A9" s="86">
        <v>3</v>
      </c>
      <c r="B9" s="52" t="s">
        <v>131</v>
      </c>
      <c r="C9" s="192">
        <v>1849631</v>
      </c>
      <c r="D9" s="192">
        <v>906119</v>
      </c>
      <c r="E9" s="192">
        <v>-215506</v>
      </c>
      <c r="F9" s="243"/>
      <c r="G9" s="244"/>
    </row>
    <row r="10" spans="1:8" ht="13.5" thickBot="1">
      <c r="A10" s="87">
        <v>4</v>
      </c>
      <c r="B10" s="88" t="s">
        <v>60</v>
      </c>
      <c r="C10" s="193">
        <f>C7+C8-C9</f>
        <v>-8466097.4000000022</v>
      </c>
      <c r="D10" s="193">
        <f>D7+D8-D9</f>
        <v>113699055.29000002</v>
      </c>
      <c r="E10" s="193">
        <f>E7+E8-E9</f>
        <v>99016764.909999996</v>
      </c>
      <c r="F10" s="150">
        <f>SUMIF(C10:E10, "&gt;=0",C10:E10)/3</f>
        <v>70905273.400000006</v>
      </c>
      <c r="G10" s="151">
        <f>F10*15%/8%</f>
        <v>132947387.625</v>
      </c>
    </row>
    <row r="11" spans="1:8">
      <c r="A11" s="24"/>
      <c r="B11" s="8"/>
      <c r="C11" s="8"/>
      <c r="D11" s="8"/>
      <c r="E11" s="8"/>
      <c r="F11" s="174"/>
    </row>
    <row r="14" spans="1:8">
      <c r="E14" s="191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0.499984740745262"/>
  </sheetPr>
  <dimension ref="A1:I22"/>
  <sheetViews>
    <sheetView topLeftCell="A7" zoomScaleNormal="100" workbookViewId="0">
      <selection activeCell="D22" sqref="D22:E22"/>
    </sheetView>
  </sheetViews>
  <sheetFormatPr defaultColWidth="9.140625" defaultRowHeight="12.75"/>
  <cols>
    <col min="1" max="1" width="10.5703125" style="29" bestFit="1" customWidth="1"/>
    <col min="2" max="2" width="16.28515625" style="3" customWidth="1"/>
    <col min="3" max="3" width="42.85546875" style="3" customWidth="1"/>
    <col min="4" max="4" width="15" style="3" bestFit="1" customWidth="1"/>
    <col min="5" max="5" width="19.42578125" style="3" bestFit="1" customWidth="1"/>
    <col min="6" max="6" width="30.28515625" style="3" customWidth="1"/>
    <col min="7" max="16384" width="9.140625" style="3"/>
  </cols>
  <sheetData>
    <row r="1" spans="1:9">
      <c r="A1" s="2" t="s">
        <v>57</v>
      </c>
      <c r="B1" s="194" t="s">
        <v>179</v>
      </c>
    </row>
    <row r="2" spans="1:9" ht="15">
      <c r="A2" s="2" t="s">
        <v>58</v>
      </c>
      <c r="B2" s="195">
        <f>Info!C1</f>
        <v>44926</v>
      </c>
    </row>
    <row r="3" spans="1:9">
      <c r="A3" s="2"/>
    </row>
    <row r="4" spans="1:9" ht="13.5" thickBot="1">
      <c r="A4" s="129" t="s">
        <v>151</v>
      </c>
      <c r="B4" s="30" t="s">
        <v>159</v>
      </c>
      <c r="D4" s="13"/>
      <c r="E4" s="13"/>
      <c r="F4" s="13"/>
    </row>
    <row r="5" spans="1:9" s="9" customFormat="1" ht="36" customHeight="1">
      <c r="A5" s="89"/>
      <c r="B5" s="90"/>
      <c r="C5" s="90"/>
      <c r="D5" s="198" t="s">
        <v>142</v>
      </c>
      <c r="E5" s="198" t="s">
        <v>143</v>
      </c>
      <c r="F5" s="199" t="s">
        <v>180</v>
      </c>
    </row>
    <row r="6" spans="1:9" ht="15" customHeight="1">
      <c r="A6" s="91">
        <v>1</v>
      </c>
      <c r="B6" s="245" t="s">
        <v>21</v>
      </c>
      <c r="C6" s="17" t="s">
        <v>18</v>
      </c>
      <c r="D6" s="156">
        <v>6</v>
      </c>
      <c r="E6" s="156">
        <v>6</v>
      </c>
      <c r="F6" s="157"/>
    </row>
    <row r="7" spans="1:9" ht="15" customHeight="1">
      <c r="A7" s="91">
        <v>2</v>
      </c>
      <c r="B7" s="245"/>
      <c r="C7" s="17" t="s">
        <v>115</v>
      </c>
      <c r="D7" s="206">
        <f>SUM(D8:D14)</f>
        <v>3531994.63</v>
      </c>
      <c r="E7" s="206">
        <f>SUM(E8:E14)</f>
        <v>40400</v>
      </c>
      <c r="F7" s="153">
        <f>F8+F10+F12</f>
        <v>0</v>
      </c>
    </row>
    <row r="8" spans="1:9" ht="15" customHeight="1">
      <c r="A8" s="91">
        <v>3</v>
      </c>
      <c r="B8" s="245"/>
      <c r="C8" s="31" t="s">
        <v>111</v>
      </c>
      <c r="D8" s="207">
        <v>3520974.31</v>
      </c>
      <c r="E8" s="207">
        <v>40400</v>
      </c>
      <c r="F8" s="157"/>
      <c r="G8" s="8"/>
      <c r="H8" s="8"/>
    </row>
    <row r="9" spans="1:9" ht="15" customHeight="1">
      <c r="A9" s="92">
        <v>4</v>
      </c>
      <c r="B9" s="245"/>
      <c r="C9" s="32" t="s">
        <v>19</v>
      </c>
      <c r="D9" s="207"/>
      <c r="E9" s="207"/>
      <c r="F9" s="157"/>
      <c r="G9" s="8"/>
      <c r="H9" s="8"/>
    </row>
    <row r="10" spans="1:9" ht="30" customHeight="1">
      <c r="A10" s="92">
        <v>5</v>
      </c>
      <c r="B10" s="245"/>
      <c r="C10" s="31" t="s">
        <v>20</v>
      </c>
      <c r="D10" s="207">
        <v>0</v>
      </c>
      <c r="E10" s="207"/>
      <c r="F10" s="157"/>
    </row>
    <row r="11" spans="1:9" ht="15" customHeight="1">
      <c r="A11" s="92">
        <v>6</v>
      </c>
      <c r="B11" s="245"/>
      <c r="C11" s="32" t="s">
        <v>19</v>
      </c>
      <c r="D11" s="207"/>
      <c r="E11" s="207"/>
      <c r="F11" s="157"/>
    </row>
    <row r="12" spans="1:9" ht="15" customHeight="1">
      <c r="A12" s="92">
        <v>7</v>
      </c>
      <c r="B12" s="245"/>
      <c r="C12" s="31" t="s">
        <v>133</v>
      </c>
      <c r="D12" s="207">
        <v>11020.32</v>
      </c>
      <c r="E12" s="207"/>
      <c r="F12" s="157"/>
    </row>
    <row r="13" spans="1:9" ht="15" customHeight="1">
      <c r="A13" s="92">
        <v>8</v>
      </c>
      <c r="B13" s="245"/>
      <c r="C13" s="32" t="s">
        <v>19</v>
      </c>
      <c r="D13" s="207"/>
      <c r="E13" s="207"/>
      <c r="F13" s="157"/>
    </row>
    <row r="14" spans="1:9" ht="15" customHeight="1">
      <c r="A14" s="92">
        <v>9</v>
      </c>
      <c r="B14" s="245" t="s">
        <v>144</v>
      </c>
      <c r="C14" s="17" t="s">
        <v>18</v>
      </c>
      <c r="D14" s="208"/>
      <c r="E14" s="208"/>
      <c r="F14" s="158"/>
      <c r="I14" s="18"/>
    </row>
    <row r="15" spans="1:9" ht="15" customHeight="1">
      <c r="A15" s="92">
        <v>10</v>
      </c>
      <c r="B15" s="245"/>
      <c r="C15" s="17" t="s">
        <v>145</v>
      </c>
      <c r="D15" s="206">
        <f>SUM(D16:D21)</f>
        <v>946161.04</v>
      </c>
      <c r="E15" s="206">
        <f>SUM(E16:E21)</f>
        <v>0</v>
      </c>
      <c r="F15" s="154">
        <f>F16+F18+F20</f>
        <v>0</v>
      </c>
    </row>
    <row r="16" spans="1:9" ht="15" customHeight="1">
      <c r="A16" s="92">
        <v>11</v>
      </c>
      <c r="B16" s="245"/>
      <c r="C16" s="31" t="s">
        <v>112</v>
      </c>
      <c r="D16" s="209">
        <v>946161.04</v>
      </c>
      <c r="E16" s="208"/>
      <c r="F16" s="158"/>
    </row>
    <row r="17" spans="1:6" ht="15" customHeight="1">
      <c r="A17" s="92">
        <v>12</v>
      </c>
      <c r="B17" s="245"/>
      <c r="C17" s="32" t="s">
        <v>19</v>
      </c>
      <c r="D17" s="207"/>
      <c r="E17" s="207"/>
      <c r="F17" s="157"/>
    </row>
    <row r="18" spans="1:6" ht="30" customHeight="1">
      <c r="A18" s="92">
        <v>13</v>
      </c>
      <c r="B18" s="245"/>
      <c r="C18" s="31" t="s">
        <v>20</v>
      </c>
      <c r="D18" s="208"/>
      <c r="E18" s="208"/>
      <c r="F18" s="158"/>
    </row>
    <row r="19" spans="1:6" ht="15" customHeight="1">
      <c r="A19" s="92">
        <v>14</v>
      </c>
      <c r="B19" s="245"/>
      <c r="C19" s="32" t="s">
        <v>19</v>
      </c>
      <c r="D19" s="208"/>
      <c r="E19" s="208"/>
      <c r="F19" s="158"/>
    </row>
    <row r="20" spans="1:6" ht="15" customHeight="1">
      <c r="A20" s="92">
        <v>15</v>
      </c>
      <c r="B20" s="245"/>
      <c r="C20" s="31" t="s">
        <v>133</v>
      </c>
      <c r="D20" s="208"/>
      <c r="E20" s="208"/>
      <c r="F20" s="158"/>
    </row>
    <row r="21" spans="1:6" ht="15" customHeight="1">
      <c r="A21" s="92">
        <v>16</v>
      </c>
      <c r="B21" s="245"/>
      <c r="C21" s="32" t="s">
        <v>19</v>
      </c>
      <c r="D21" s="208"/>
      <c r="E21" s="208"/>
      <c r="F21" s="158"/>
    </row>
    <row r="22" spans="1:6" ht="15" customHeight="1" thickBot="1">
      <c r="A22" s="93">
        <v>17</v>
      </c>
      <c r="B22" s="246" t="s">
        <v>114</v>
      </c>
      <c r="C22" s="246"/>
      <c r="D22" s="210">
        <f>D7+D15</f>
        <v>4478155.67</v>
      </c>
      <c r="E22" s="210">
        <f>E7+E15</f>
        <v>40400</v>
      </c>
      <c r="F22" s="155">
        <f>F7+F15</f>
        <v>0</v>
      </c>
    </row>
  </sheetData>
  <mergeCells count="3">
    <mergeCell ref="B6:B13"/>
    <mergeCell ref="B14:B21"/>
    <mergeCell ref="B22:C2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0.499984740745262"/>
  </sheetPr>
  <dimension ref="A1:L20"/>
  <sheetViews>
    <sheetView zoomScaleNormal="100" workbookViewId="0">
      <selection activeCell="B3" sqref="B3"/>
    </sheetView>
  </sheetViews>
  <sheetFormatPr defaultColWidth="9.140625" defaultRowHeight="12.75"/>
  <cols>
    <col min="1" max="1" width="35.140625" style="3" customWidth="1"/>
    <col min="2" max="2" width="45.85546875" style="3" customWidth="1"/>
    <col min="3" max="4" width="29.42578125" style="3" customWidth="1"/>
    <col min="5" max="5" width="28.42578125" style="3" customWidth="1"/>
    <col min="6" max="6" width="14" style="3" bestFit="1" customWidth="1"/>
    <col min="7" max="7" width="14.7109375" style="3" customWidth="1"/>
    <col min="8" max="8" width="26.42578125" style="3" customWidth="1"/>
    <col min="9" max="9" width="16.140625" style="3" bestFit="1" customWidth="1"/>
    <col min="10" max="10" width="14" style="3" bestFit="1" customWidth="1"/>
    <col min="11" max="11" width="14.7109375" style="3" customWidth="1"/>
    <col min="12" max="12" width="26.85546875" style="3" customWidth="1"/>
    <col min="13" max="16384" width="9.140625" style="3"/>
  </cols>
  <sheetData>
    <row r="1" spans="1:12">
      <c r="A1" s="3" t="s">
        <v>57</v>
      </c>
      <c r="B1" s="194" t="s">
        <v>179</v>
      </c>
    </row>
    <row r="2" spans="1:12" ht="15">
      <c r="A2" s="3" t="s">
        <v>58</v>
      </c>
      <c r="B2" s="195">
        <f>Info!C1</f>
        <v>44926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3.5" thickBot="1">
      <c r="A4" s="129" t="s">
        <v>152</v>
      </c>
      <c r="B4" s="33" t="s">
        <v>118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8.5">
      <c r="A5" s="25"/>
      <c r="B5" s="61"/>
      <c r="C5" s="113" t="s">
        <v>142</v>
      </c>
      <c r="D5" s="113" t="s">
        <v>143</v>
      </c>
      <c r="E5" s="114" t="s">
        <v>121</v>
      </c>
      <c r="F5" s="34"/>
      <c r="G5" s="34"/>
      <c r="H5" s="34"/>
      <c r="I5" s="34"/>
      <c r="J5" s="34"/>
      <c r="K5" s="34"/>
      <c r="L5" s="34"/>
    </row>
    <row r="6" spans="1:12">
      <c r="A6" s="247" t="s">
        <v>22</v>
      </c>
      <c r="B6" s="116" t="s">
        <v>18</v>
      </c>
      <c r="C6" s="140"/>
      <c r="D6" s="140"/>
      <c r="E6" s="147"/>
      <c r="F6" s="34"/>
      <c r="G6" s="34"/>
      <c r="H6" s="34"/>
      <c r="I6" s="34"/>
      <c r="J6" s="34"/>
      <c r="K6" s="34"/>
      <c r="L6" s="34"/>
    </row>
    <row r="7" spans="1:12" ht="14.25">
      <c r="A7" s="247"/>
      <c r="B7" s="115" t="s">
        <v>113</v>
      </c>
      <c r="C7" s="140"/>
      <c r="D7" s="140"/>
      <c r="E7" s="147"/>
      <c r="F7" s="34"/>
      <c r="G7" s="34"/>
      <c r="H7" s="34"/>
      <c r="I7" s="34"/>
      <c r="J7" s="34"/>
      <c r="K7" s="34"/>
      <c r="L7" s="34"/>
    </row>
    <row r="8" spans="1:12" ht="14.25">
      <c r="A8" s="247" t="s">
        <v>72</v>
      </c>
      <c r="B8" s="115" t="s">
        <v>18</v>
      </c>
      <c r="C8" s="140"/>
      <c r="D8" s="140"/>
      <c r="E8" s="147"/>
      <c r="F8" s="34"/>
      <c r="G8" s="34"/>
      <c r="H8" s="34"/>
      <c r="I8" s="34"/>
      <c r="J8" s="34"/>
      <c r="K8" s="34"/>
      <c r="L8" s="34"/>
    </row>
    <row r="9" spans="1:12" ht="14.25">
      <c r="A9" s="247"/>
      <c r="B9" s="115" t="s">
        <v>16</v>
      </c>
      <c r="C9" s="159">
        <f>C10+C11+C12+C13</f>
        <v>0</v>
      </c>
      <c r="D9" s="159">
        <f>D10+D11+D12+D13</f>
        <v>0</v>
      </c>
      <c r="E9" s="159">
        <f>E10+E11+E12+E13</f>
        <v>0</v>
      </c>
      <c r="F9" s="34"/>
      <c r="G9" s="34"/>
      <c r="H9" s="34"/>
      <c r="I9" s="34"/>
      <c r="J9" s="34"/>
      <c r="K9" s="34"/>
      <c r="L9" s="34"/>
    </row>
    <row r="10" spans="1:12" ht="14.25">
      <c r="A10" s="247"/>
      <c r="B10" s="117" t="s">
        <v>23</v>
      </c>
      <c r="C10" s="140"/>
      <c r="D10" s="140"/>
      <c r="E10" s="147"/>
      <c r="F10" s="34"/>
      <c r="G10" s="34"/>
      <c r="H10" s="34"/>
      <c r="I10" s="34"/>
      <c r="J10" s="34"/>
      <c r="K10" s="34"/>
      <c r="L10" s="34"/>
    </row>
    <row r="11" spans="1:12" ht="14.25">
      <c r="A11" s="247"/>
      <c r="B11" s="117" t="s">
        <v>137</v>
      </c>
      <c r="C11" s="140"/>
      <c r="D11" s="140"/>
      <c r="E11" s="147"/>
      <c r="F11" s="34"/>
      <c r="G11" s="34"/>
      <c r="H11" s="34"/>
      <c r="I11" s="34"/>
      <c r="J11" s="34"/>
      <c r="K11" s="34"/>
      <c r="L11" s="34"/>
    </row>
    <row r="12" spans="1:12" ht="28.5">
      <c r="A12" s="247"/>
      <c r="B12" s="117" t="s">
        <v>138</v>
      </c>
      <c r="C12" s="140"/>
      <c r="D12" s="140"/>
      <c r="E12" s="147"/>
      <c r="F12" s="34"/>
      <c r="G12" s="34"/>
      <c r="H12" s="34"/>
      <c r="I12" s="34"/>
      <c r="J12" s="34"/>
      <c r="K12" s="34"/>
      <c r="L12" s="34"/>
    </row>
    <row r="13" spans="1:12" ht="14.25">
      <c r="A13" s="247"/>
      <c r="B13" s="117" t="s">
        <v>139</v>
      </c>
      <c r="C13" s="140"/>
      <c r="D13" s="140"/>
      <c r="E13" s="147"/>
      <c r="F13" s="34"/>
      <c r="G13" s="34"/>
      <c r="H13" s="34"/>
      <c r="I13" s="34"/>
      <c r="J13" s="34"/>
      <c r="K13" s="34"/>
      <c r="L13" s="34"/>
    </row>
    <row r="14" spans="1:12" ht="14.25">
      <c r="A14" s="247" t="s">
        <v>141</v>
      </c>
      <c r="B14" s="115" t="s">
        <v>18</v>
      </c>
      <c r="C14" s="140"/>
      <c r="D14" s="140"/>
      <c r="E14" s="147"/>
      <c r="F14" s="34"/>
      <c r="G14" s="34"/>
      <c r="H14" s="34"/>
      <c r="I14" s="34"/>
      <c r="J14" s="34"/>
      <c r="K14" s="34"/>
      <c r="L14" s="34"/>
    </row>
    <row r="15" spans="1:12" ht="14.25">
      <c r="A15" s="247"/>
      <c r="B15" s="115" t="s">
        <v>16</v>
      </c>
      <c r="C15" s="159">
        <f>C16+C17+C18+C19</f>
        <v>0</v>
      </c>
      <c r="D15" s="159">
        <f>D16+D17+D18+D19</f>
        <v>0</v>
      </c>
      <c r="E15" s="159">
        <f>E16+E17+E18+E19</f>
        <v>0</v>
      </c>
      <c r="F15" s="34"/>
      <c r="G15" s="34"/>
      <c r="H15" s="34"/>
      <c r="I15" s="34"/>
      <c r="J15" s="34"/>
      <c r="K15" s="34"/>
      <c r="L15" s="34"/>
    </row>
    <row r="16" spans="1:12" ht="14.25">
      <c r="A16" s="247"/>
      <c r="B16" s="117" t="s">
        <v>23</v>
      </c>
      <c r="C16" s="140"/>
      <c r="D16" s="140"/>
      <c r="E16" s="147"/>
      <c r="F16" s="34"/>
      <c r="G16" s="34"/>
      <c r="H16" s="34"/>
      <c r="I16" s="34"/>
      <c r="J16" s="34"/>
      <c r="K16" s="34"/>
      <c r="L16" s="34"/>
    </row>
    <row r="17" spans="1:12" ht="14.25">
      <c r="A17" s="248"/>
      <c r="B17" s="121" t="s">
        <v>137</v>
      </c>
      <c r="C17" s="160"/>
      <c r="D17" s="160"/>
      <c r="E17" s="161"/>
      <c r="F17" s="34"/>
      <c r="G17" s="34"/>
      <c r="H17" s="34"/>
      <c r="I17" s="34"/>
      <c r="J17" s="34"/>
      <c r="K17" s="34"/>
      <c r="L17" s="34"/>
    </row>
    <row r="18" spans="1:12" ht="28.5">
      <c r="A18" s="248"/>
      <c r="B18" s="121" t="s">
        <v>138</v>
      </c>
      <c r="C18" s="160"/>
      <c r="D18" s="160"/>
      <c r="E18" s="161"/>
      <c r="F18" s="34"/>
      <c r="G18" s="34"/>
      <c r="H18" s="34"/>
      <c r="I18" s="34"/>
      <c r="J18" s="34"/>
      <c r="K18" s="34"/>
      <c r="L18" s="34"/>
    </row>
    <row r="19" spans="1:12" ht="15" thickBot="1">
      <c r="A19" s="249"/>
      <c r="B19" s="118" t="s">
        <v>139</v>
      </c>
      <c r="C19" s="148"/>
      <c r="D19" s="148"/>
      <c r="E19" s="149"/>
      <c r="F19" s="34"/>
      <c r="G19" s="34"/>
      <c r="H19" s="34"/>
      <c r="I19" s="34"/>
      <c r="J19" s="34"/>
      <c r="K19" s="34"/>
      <c r="L19" s="34"/>
    </row>
    <row r="20" spans="1:12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.140625" defaultRowHeight="12.75"/>
  <cols>
    <col min="1" max="1" width="10.5703125" style="3" bestFit="1" customWidth="1"/>
    <col min="2" max="2" width="54.7109375" style="3" customWidth="1"/>
    <col min="3" max="3" width="26.7109375" style="3" customWidth="1"/>
    <col min="4" max="4" width="32.85546875" style="3" customWidth="1"/>
    <col min="5" max="5" width="26.7109375" style="3" customWidth="1"/>
    <col min="6" max="6" width="25.5703125" style="3" customWidth="1"/>
    <col min="7" max="7" width="28.140625" style="3" customWidth="1"/>
    <col min="8" max="16384" width="9.140625" style="3"/>
  </cols>
  <sheetData>
    <row r="1" spans="1:7">
      <c r="A1" s="3" t="s">
        <v>57</v>
      </c>
      <c r="B1" s="194" t="s">
        <v>179</v>
      </c>
    </row>
    <row r="2" spans="1:7" ht="15">
      <c r="A2" s="3" t="s">
        <v>58</v>
      </c>
      <c r="B2" s="195">
        <f>Info!C1</f>
        <v>44926</v>
      </c>
    </row>
    <row r="3" spans="1:7">
      <c r="B3" s="15"/>
    </row>
    <row r="4" spans="1:7" ht="13.5" thickBot="1">
      <c r="A4" s="129" t="s">
        <v>153</v>
      </c>
      <c r="B4" s="97" t="s">
        <v>120</v>
      </c>
    </row>
    <row r="5" spans="1:7" s="15" customFormat="1" ht="14.25">
      <c r="A5" s="94"/>
      <c r="B5" s="63"/>
      <c r="C5" s="95" t="s">
        <v>0</v>
      </c>
      <c r="D5" s="39" t="s">
        <v>1</v>
      </c>
      <c r="E5" s="39" t="s">
        <v>2</v>
      </c>
      <c r="F5" s="39" t="s">
        <v>3</v>
      </c>
      <c r="G5" s="38" t="s">
        <v>4</v>
      </c>
    </row>
    <row r="6" spans="1:7" ht="85.5">
      <c r="A6" s="96"/>
      <c r="B6" s="35"/>
      <c r="C6" s="119" t="s">
        <v>155</v>
      </c>
      <c r="D6" s="112" t="s">
        <v>156</v>
      </c>
      <c r="E6" s="112" t="s">
        <v>158</v>
      </c>
      <c r="F6" s="112" t="s">
        <v>157</v>
      </c>
      <c r="G6" s="120" t="s">
        <v>26</v>
      </c>
    </row>
    <row r="7" spans="1:7" ht="14.25">
      <c r="A7" s="96">
        <v>1</v>
      </c>
      <c r="B7" s="122" t="s">
        <v>142</v>
      </c>
      <c r="C7" s="162">
        <f>SUM(C8:C11)</f>
        <v>0</v>
      </c>
      <c r="D7" s="162">
        <f t="shared" ref="D7:G7" si="0">SUM(D8:D11)</f>
        <v>0</v>
      </c>
      <c r="E7" s="162">
        <f t="shared" si="0"/>
        <v>0</v>
      </c>
      <c r="F7" s="162">
        <f t="shared" si="0"/>
        <v>0</v>
      </c>
      <c r="G7" s="162">
        <f t="shared" si="0"/>
        <v>0</v>
      </c>
    </row>
    <row r="8" spans="1:7" ht="14.25">
      <c r="A8" s="96">
        <v>2</v>
      </c>
      <c r="B8" s="36" t="s">
        <v>24</v>
      </c>
      <c r="C8" s="165"/>
      <c r="D8" s="166"/>
      <c r="E8" s="166"/>
      <c r="F8" s="166"/>
      <c r="G8" s="167"/>
    </row>
    <row r="9" spans="1:7" ht="14.25">
      <c r="A9" s="96">
        <v>3</v>
      </c>
      <c r="B9" s="36" t="s">
        <v>25</v>
      </c>
      <c r="C9" s="165"/>
      <c r="D9" s="166"/>
      <c r="E9" s="166"/>
      <c r="F9" s="166"/>
      <c r="G9" s="167"/>
    </row>
    <row r="10" spans="1:7" ht="14.25">
      <c r="A10" s="96">
        <v>4</v>
      </c>
      <c r="B10" s="37" t="s">
        <v>135</v>
      </c>
      <c r="C10" s="165"/>
      <c r="D10" s="166"/>
      <c r="E10" s="166"/>
      <c r="F10" s="166"/>
      <c r="G10" s="167"/>
    </row>
    <row r="11" spans="1:7" ht="14.25">
      <c r="A11" s="96">
        <v>5</v>
      </c>
      <c r="B11" s="36" t="s">
        <v>136</v>
      </c>
      <c r="C11" s="165"/>
      <c r="D11" s="166"/>
      <c r="E11" s="166"/>
      <c r="F11" s="166"/>
      <c r="G11" s="167"/>
    </row>
    <row r="12" spans="1:7" ht="14.25">
      <c r="A12" s="96">
        <v>6</v>
      </c>
      <c r="B12" s="17" t="s">
        <v>143</v>
      </c>
      <c r="C12" s="152">
        <f>SUM(C13:C16)</f>
        <v>0</v>
      </c>
      <c r="D12" s="152">
        <f>SUM(D13:D16)</f>
        <v>0</v>
      </c>
      <c r="E12" s="152">
        <f>SUM(E13:E16)</f>
        <v>0</v>
      </c>
      <c r="F12" s="152">
        <f>SUM(F13:F16)</f>
        <v>0</v>
      </c>
      <c r="G12" s="153">
        <f>SUM(G13:G16)</f>
        <v>0</v>
      </c>
    </row>
    <row r="13" spans="1:7" ht="14.25">
      <c r="A13" s="96">
        <v>7</v>
      </c>
      <c r="B13" s="36" t="s">
        <v>24</v>
      </c>
      <c r="C13" s="156"/>
      <c r="D13" s="156"/>
      <c r="E13" s="156"/>
      <c r="F13" s="156"/>
      <c r="G13" s="157"/>
    </row>
    <row r="14" spans="1:7" ht="14.25">
      <c r="A14" s="96">
        <v>8</v>
      </c>
      <c r="B14" s="36" t="s">
        <v>25</v>
      </c>
      <c r="C14" s="156"/>
      <c r="D14" s="156"/>
      <c r="E14" s="156"/>
      <c r="F14" s="156"/>
      <c r="G14" s="157"/>
    </row>
    <row r="15" spans="1:7" ht="14.25">
      <c r="A15" s="96">
        <v>9</v>
      </c>
      <c r="B15" s="37" t="s">
        <v>135</v>
      </c>
      <c r="C15" s="156"/>
      <c r="D15" s="156"/>
      <c r="E15" s="156"/>
      <c r="F15" s="156"/>
      <c r="G15" s="157"/>
    </row>
    <row r="16" spans="1:7" ht="14.25">
      <c r="A16" s="96">
        <v>10</v>
      </c>
      <c r="B16" s="36" t="s">
        <v>136</v>
      </c>
      <c r="C16" s="156"/>
      <c r="D16" s="156"/>
      <c r="E16" s="156"/>
      <c r="F16" s="156"/>
      <c r="G16" s="157"/>
    </row>
    <row r="17" spans="1:7" ht="14.25">
      <c r="A17" s="96">
        <v>11</v>
      </c>
      <c r="B17" s="17" t="s">
        <v>109</v>
      </c>
      <c r="C17" s="152">
        <f>SUM(C18:C21)</f>
        <v>0</v>
      </c>
      <c r="D17" s="152">
        <f>SUM(D18:D21)</f>
        <v>0</v>
      </c>
      <c r="E17" s="152">
        <f>SUM(E18:E21)</f>
        <v>0</v>
      </c>
      <c r="F17" s="152">
        <f>SUM(F18:F21)</f>
        <v>0</v>
      </c>
      <c r="G17" s="153">
        <f>SUM(G18:G21)</f>
        <v>0</v>
      </c>
    </row>
    <row r="18" spans="1:7" ht="14.25">
      <c r="A18" s="96">
        <v>12</v>
      </c>
      <c r="B18" s="36" t="s">
        <v>24</v>
      </c>
      <c r="C18" s="156"/>
      <c r="D18" s="156"/>
      <c r="E18" s="156" t="s">
        <v>12</v>
      </c>
      <c r="F18" s="156"/>
      <c r="G18" s="157"/>
    </row>
    <row r="19" spans="1:7" ht="14.25">
      <c r="A19" s="96">
        <v>13</v>
      </c>
      <c r="B19" s="36" t="s">
        <v>25</v>
      </c>
      <c r="C19" s="156"/>
      <c r="D19" s="156"/>
      <c r="E19" s="156"/>
      <c r="F19" s="156"/>
      <c r="G19" s="157"/>
    </row>
    <row r="20" spans="1:7" ht="14.25">
      <c r="A20" s="96">
        <v>14</v>
      </c>
      <c r="B20" s="37" t="s">
        <v>135</v>
      </c>
      <c r="C20" s="156"/>
      <c r="D20" s="156"/>
      <c r="E20" s="156"/>
      <c r="F20" s="156"/>
      <c r="G20" s="157"/>
    </row>
    <row r="21" spans="1:7" ht="14.25">
      <c r="A21" s="96">
        <v>15</v>
      </c>
      <c r="B21" s="36" t="s">
        <v>136</v>
      </c>
      <c r="C21" s="156"/>
      <c r="D21" s="156"/>
      <c r="E21" s="156"/>
      <c r="F21" s="156"/>
      <c r="G21" s="157"/>
    </row>
    <row r="22" spans="1:7" ht="15" thickBot="1">
      <c r="A22" s="96">
        <v>16</v>
      </c>
      <c r="B22" s="57" t="s">
        <v>10</v>
      </c>
      <c r="C22" s="163">
        <f>C12+C17</f>
        <v>0</v>
      </c>
      <c r="D22" s="163">
        <f>D12+D17</f>
        <v>0</v>
      </c>
      <c r="E22" s="163">
        <f>E12+E17</f>
        <v>0</v>
      </c>
      <c r="F22" s="163">
        <f>F12+F17</f>
        <v>0</v>
      </c>
      <c r="G22" s="164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2" tint="-0.499984740745262"/>
  </sheetPr>
  <dimension ref="A1:R20"/>
  <sheetViews>
    <sheetView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9.140625" defaultRowHeight="12.75"/>
  <cols>
    <col min="1" max="1" width="10.5703125" style="3" bestFit="1" customWidth="1"/>
    <col min="2" max="2" width="89.140625" style="3" bestFit="1" customWidth="1"/>
    <col min="3" max="3" width="15.140625" style="19" customWidth="1"/>
    <col min="4" max="5" width="13.7109375" style="19" customWidth="1"/>
    <col min="6" max="6" width="16.28515625" style="19" customWidth="1"/>
    <col min="7" max="8" width="13.7109375" style="19" customWidth="1"/>
    <col min="9" max="9" width="17.5703125" style="19" customWidth="1"/>
    <col min="10" max="10" width="14.5703125" style="19" customWidth="1"/>
    <col min="11" max="12" width="13.7109375" style="19" customWidth="1"/>
    <col min="13" max="13" width="15" style="19" customWidth="1"/>
    <col min="14" max="15" width="13.7109375" style="19" customWidth="1"/>
    <col min="16" max="17" width="15.7109375" style="19" customWidth="1"/>
    <col min="18" max="18" width="9.140625" style="19"/>
    <col min="19" max="16384" width="9.140625" style="3"/>
  </cols>
  <sheetData>
    <row r="1" spans="1:15">
      <c r="A1" s="3" t="s">
        <v>57</v>
      </c>
      <c r="B1" s="194" t="s">
        <v>179</v>
      </c>
    </row>
    <row r="2" spans="1:15" ht="15">
      <c r="A2" s="3" t="s">
        <v>58</v>
      </c>
      <c r="B2" s="195">
        <f>Info!C1</f>
        <v>44926</v>
      </c>
    </row>
    <row r="4" spans="1:15" ht="13.5" thickBot="1">
      <c r="A4" s="129" t="s">
        <v>154</v>
      </c>
      <c r="B4" s="54" t="s">
        <v>161</v>
      </c>
    </row>
    <row r="5" spans="1:15">
      <c r="A5" s="56"/>
      <c r="B5" s="58"/>
      <c r="C5" s="42" t="s">
        <v>0</v>
      </c>
      <c r="D5" s="42" t="s">
        <v>1</v>
      </c>
      <c r="E5" s="42" t="s">
        <v>2</v>
      </c>
      <c r="F5" s="42" t="s">
        <v>3</v>
      </c>
      <c r="G5" s="42" t="s">
        <v>4</v>
      </c>
      <c r="H5" s="42" t="s">
        <v>8</v>
      </c>
      <c r="I5" s="42" t="s">
        <v>96</v>
      </c>
      <c r="J5" s="42" t="s">
        <v>97</v>
      </c>
      <c r="K5" s="42" t="s">
        <v>98</v>
      </c>
      <c r="L5" s="42" t="s">
        <v>99</v>
      </c>
      <c r="M5" s="42" t="s">
        <v>100</v>
      </c>
      <c r="N5" s="42" t="s">
        <v>101</v>
      </c>
      <c r="O5" s="43" t="s">
        <v>104</v>
      </c>
    </row>
    <row r="6" spans="1:15">
      <c r="A6" s="22"/>
      <c r="B6" s="5"/>
      <c r="C6" s="250" t="s">
        <v>61</v>
      </c>
      <c r="D6" s="250"/>
      <c r="E6" s="250"/>
      <c r="F6" s="252" t="s">
        <v>62</v>
      </c>
      <c r="G6" s="252"/>
      <c r="H6" s="252"/>
      <c r="I6" s="252"/>
      <c r="J6" s="252"/>
      <c r="K6" s="252"/>
      <c r="L6" s="252"/>
      <c r="M6" s="252" t="s">
        <v>63</v>
      </c>
      <c r="N6" s="252"/>
      <c r="O6" s="251"/>
    </row>
    <row r="7" spans="1:15" ht="15" customHeight="1">
      <c r="A7" s="22"/>
      <c r="B7" s="5"/>
      <c r="C7" s="252" t="s">
        <v>64</v>
      </c>
      <c r="D7" s="252" t="s">
        <v>65</v>
      </c>
      <c r="E7" s="252" t="s">
        <v>102</v>
      </c>
      <c r="F7" s="252" t="s">
        <v>66</v>
      </c>
      <c r="G7" s="252"/>
      <c r="H7" s="252" t="s">
        <v>67</v>
      </c>
      <c r="I7" s="252" t="s">
        <v>68</v>
      </c>
      <c r="J7" s="252"/>
      <c r="K7" s="253" t="s">
        <v>11</v>
      </c>
      <c r="L7" s="253"/>
      <c r="M7" s="250" t="s">
        <v>103</v>
      </c>
      <c r="N7" s="250" t="s">
        <v>107</v>
      </c>
      <c r="O7" s="251" t="s">
        <v>108</v>
      </c>
    </row>
    <row r="8" spans="1:15" ht="38.25">
      <c r="A8" s="22"/>
      <c r="B8" s="5"/>
      <c r="C8" s="252"/>
      <c r="D8" s="252"/>
      <c r="E8" s="252"/>
      <c r="F8" s="172" t="s">
        <v>19</v>
      </c>
      <c r="G8" s="172" t="s">
        <v>69</v>
      </c>
      <c r="H8" s="252"/>
      <c r="I8" s="172" t="s">
        <v>105</v>
      </c>
      <c r="J8" s="172" t="s">
        <v>106</v>
      </c>
      <c r="K8" s="173" t="s">
        <v>70</v>
      </c>
      <c r="L8" s="173" t="s">
        <v>71</v>
      </c>
      <c r="M8" s="250"/>
      <c r="N8" s="250"/>
      <c r="O8" s="251"/>
    </row>
    <row r="9" spans="1:15">
      <c r="A9" s="60"/>
      <c r="B9" s="55" t="s">
        <v>17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6"/>
    </row>
    <row r="10" spans="1:15">
      <c r="A10" s="22">
        <v>1</v>
      </c>
      <c r="B10" s="53" t="s">
        <v>94</v>
      </c>
      <c r="C10" s="168">
        <f>SUM(C11:C17)</f>
        <v>0</v>
      </c>
      <c r="D10" s="168">
        <f>SUM(D11:D17)</f>
        <v>0</v>
      </c>
      <c r="E10" s="168">
        <f>SUM(E11:E17)</f>
        <v>0</v>
      </c>
      <c r="F10" s="169">
        <f t="shared" ref="F10:O10" si="0">SUM(F11:F17)</f>
        <v>0</v>
      </c>
      <c r="G10" s="169">
        <f t="shared" si="0"/>
        <v>0</v>
      </c>
      <c r="H10" s="168">
        <f t="shared" si="0"/>
        <v>0</v>
      </c>
      <c r="I10" s="168">
        <f t="shared" si="0"/>
        <v>0</v>
      </c>
      <c r="J10" s="168">
        <f t="shared" si="0"/>
        <v>0</v>
      </c>
      <c r="K10" s="168">
        <f t="shared" si="0"/>
        <v>0</v>
      </c>
      <c r="L10" s="168">
        <f t="shared" si="0"/>
        <v>0</v>
      </c>
      <c r="M10" s="169">
        <f>SUM(M11:M17)</f>
        <v>0</v>
      </c>
      <c r="N10" s="169">
        <f t="shared" si="0"/>
        <v>0</v>
      </c>
      <c r="O10" s="170">
        <f t="shared" si="0"/>
        <v>0</v>
      </c>
    </row>
    <row r="11" spans="1:15">
      <c r="A11" s="22">
        <v>1.1000000000000001</v>
      </c>
      <c r="B11" s="5"/>
      <c r="C11" s="139"/>
      <c r="D11" s="139"/>
      <c r="E11" s="168">
        <f>C11+D11</f>
        <v>0</v>
      </c>
      <c r="F11" s="139"/>
      <c r="G11" s="139"/>
      <c r="H11" s="139"/>
      <c r="I11" s="139"/>
      <c r="J11" s="139"/>
      <c r="K11" s="171"/>
      <c r="L11" s="171"/>
      <c r="M11" s="168">
        <f>C11+F11-H11-I11</f>
        <v>0</v>
      </c>
      <c r="N11" s="168">
        <f>D11+G11+H11-J11+K11-L11</f>
        <v>0</v>
      </c>
      <c r="O11" s="170">
        <f t="shared" ref="O11:O17" si="1">M11+N11</f>
        <v>0</v>
      </c>
    </row>
    <row r="12" spans="1:15">
      <c r="A12" s="22">
        <v>1.2</v>
      </c>
      <c r="B12" s="5"/>
      <c r="C12" s="139"/>
      <c r="D12" s="139"/>
      <c r="E12" s="168">
        <f t="shared" ref="E12:E17" si="2">C12+D12</f>
        <v>0</v>
      </c>
      <c r="F12" s="139"/>
      <c r="G12" s="139"/>
      <c r="H12" s="139"/>
      <c r="I12" s="139"/>
      <c r="J12" s="139"/>
      <c r="K12" s="171"/>
      <c r="L12" s="171"/>
      <c r="M12" s="168">
        <f t="shared" ref="M12:M15" si="3">C12+F12-H12-I12</f>
        <v>0</v>
      </c>
      <c r="N12" s="168">
        <f t="shared" ref="N12:N17" si="4">D12+G12+H12-J12+K12-L12</f>
        <v>0</v>
      </c>
      <c r="O12" s="170">
        <f t="shared" si="1"/>
        <v>0</v>
      </c>
    </row>
    <row r="13" spans="1:15">
      <c r="A13" s="22">
        <v>1.3</v>
      </c>
      <c r="B13" s="5"/>
      <c r="C13" s="139"/>
      <c r="D13" s="139"/>
      <c r="E13" s="168">
        <f t="shared" si="2"/>
        <v>0</v>
      </c>
      <c r="F13" s="139"/>
      <c r="G13" s="139"/>
      <c r="H13" s="139"/>
      <c r="I13" s="139"/>
      <c r="J13" s="139"/>
      <c r="K13" s="171"/>
      <c r="L13" s="171"/>
      <c r="M13" s="168">
        <f t="shared" si="3"/>
        <v>0</v>
      </c>
      <c r="N13" s="168">
        <f t="shared" si="4"/>
        <v>0</v>
      </c>
      <c r="O13" s="170">
        <f t="shared" si="1"/>
        <v>0</v>
      </c>
    </row>
    <row r="14" spans="1:15">
      <c r="A14" s="22">
        <v>1.4</v>
      </c>
      <c r="B14" s="5"/>
      <c r="C14" s="139"/>
      <c r="D14" s="139"/>
      <c r="E14" s="168">
        <f t="shared" si="2"/>
        <v>0</v>
      </c>
      <c r="F14" s="139"/>
      <c r="G14" s="139"/>
      <c r="H14" s="139"/>
      <c r="I14" s="139"/>
      <c r="J14" s="139"/>
      <c r="K14" s="171"/>
      <c r="L14" s="171"/>
      <c r="M14" s="168">
        <f t="shared" si="3"/>
        <v>0</v>
      </c>
      <c r="N14" s="168">
        <f t="shared" si="4"/>
        <v>0</v>
      </c>
      <c r="O14" s="170">
        <f t="shared" si="1"/>
        <v>0</v>
      </c>
    </row>
    <row r="15" spans="1:15">
      <c r="A15" s="22">
        <v>1.5</v>
      </c>
      <c r="B15" s="5"/>
      <c r="C15" s="139"/>
      <c r="D15" s="139"/>
      <c r="E15" s="168">
        <f t="shared" si="2"/>
        <v>0</v>
      </c>
      <c r="F15" s="139"/>
      <c r="G15" s="139"/>
      <c r="H15" s="139"/>
      <c r="I15" s="139"/>
      <c r="J15" s="139"/>
      <c r="K15" s="171"/>
      <c r="L15" s="171"/>
      <c r="M15" s="168">
        <f t="shared" si="3"/>
        <v>0</v>
      </c>
      <c r="N15" s="168">
        <f t="shared" si="4"/>
        <v>0</v>
      </c>
      <c r="O15" s="170">
        <f t="shared" si="1"/>
        <v>0</v>
      </c>
    </row>
    <row r="16" spans="1:15">
      <c r="A16" s="22">
        <v>1.6</v>
      </c>
      <c r="B16" s="5"/>
      <c r="C16" s="139"/>
      <c r="D16" s="139"/>
      <c r="E16" s="168">
        <f t="shared" si="2"/>
        <v>0</v>
      </c>
      <c r="F16" s="139"/>
      <c r="G16" s="139"/>
      <c r="H16" s="139"/>
      <c r="I16" s="139"/>
      <c r="J16" s="139"/>
      <c r="K16" s="171"/>
      <c r="L16" s="171"/>
      <c r="M16" s="168">
        <f>C16+F16-H16-I16</f>
        <v>0</v>
      </c>
      <c r="N16" s="168">
        <f t="shared" si="4"/>
        <v>0</v>
      </c>
      <c r="O16" s="170">
        <f t="shared" si="1"/>
        <v>0</v>
      </c>
    </row>
    <row r="17" spans="1:15">
      <c r="A17" s="22" t="s">
        <v>95</v>
      </c>
      <c r="B17" s="5"/>
      <c r="C17" s="139"/>
      <c r="D17" s="139"/>
      <c r="E17" s="168">
        <f t="shared" si="2"/>
        <v>0</v>
      </c>
      <c r="F17" s="139"/>
      <c r="G17" s="139"/>
      <c r="H17" s="139"/>
      <c r="I17" s="139"/>
      <c r="J17" s="139"/>
      <c r="K17" s="171"/>
      <c r="L17" s="171"/>
      <c r="M17" s="168">
        <f>C17+F17-H17-I17</f>
        <v>0</v>
      </c>
      <c r="N17" s="168">
        <f t="shared" si="4"/>
        <v>0</v>
      </c>
      <c r="O17" s="170">
        <f t="shared" si="1"/>
        <v>0</v>
      </c>
    </row>
    <row r="18" spans="1:15">
      <c r="A18" s="60"/>
      <c r="B18" s="8" t="s">
        <v>109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6"/>
    </row>
    <row r="19" spans="1:15" ht="11.25" customHeight="1" thickBot="1">
      <c r="A19" s="62">
        <v>2</v>
      </c>
      <c r="B19" s="177" t="s">
        <v>94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>
        <f>C19+F19-H19-I19</f>
        <v>0</v>
      </c>
      <c r="N19" s="178">
        <f t="shared" ref="N19" si="5">D19+G19+H19-J19+K19-L19</f>
        <v>0</v>
      </c>
      <c r="O19" s="179">
        <f>M19+N19</f>
        <v>0</v>
      </c>
    </row>
    <row r="20" spans="1:15">
      <c r="A20" s="8"/>
      <c r="B20" s="8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2024-04-27T15:38:37Z</dcterms:modified>
</cp:coreProperties>
</file>